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ustin Miller\Desktop\GPO Price Files\NASPO\"/>
    </mc:Choice>
  </mc:AlternateContent>
  <xr:revisionPtr revIDLastSave="0" documentId="13_ncr:1_{1F6C59EF-4183-4E3D-9535-7B9350A43250}" xr6:coauthVersionLast="47" xr6:coauthVersionMax="47" xr10:uidLastSave="{00000000-0000-0000-0000-000000000000}"/>
  <bookViews>
    <workbookView xWindow="-110" yWindow="-110" windowWidth="19420" windowHeight="11500" tabRatio="688" activeTab="1" xr2:uid="{60F455CF-C0B8-4874-BF50-85BAA2334AA4}"/>
  </bookViews>
  <sheets>
    <sheet name="Instructions" sheetId="1" r:id="rId1"/>
    <sheet name="Fully Automated AED" sheetId="14" r:id="rId2"/>
    <sheet name="Semi Automated AED" sheetId="17" r:id="rId3"/>
    <sheet name="AED Accessories" sheetId="18" r:id="rId4"/>
    <sheet name="Value-Add" sheetId="20" r:id="rId5"/>
  </sheets>
  <definedNames>
    <definedName name="_Hlk98518766" localSheetId="1">'Fully Automated AED'!$A$26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20" l="1"/>
  <c r="F45" i="20"/>
  <c r="F44" i="20"/>
  <c r="F43" i="20"/>
  <c r="F42" i="20"/>
  <c r="F41" i="20"/>
  <c r="F40" i="20"/>
  <c r="F39" i="20"/>
  <c r="F38" i="20"/>
  <c r="F37" i="20"/>
  <c r="F36" i="20"/>
  <c r="F35" i="20"/>
  <c r="F34" i="20"/>
  <c r="F33" i="20"/>
  <c r="F32" i="20"/>
  <c r="F31" i="20"/>
  <c r="F30" i="20"/>
  <c r="F29" i="20"/>
  <c r="F28" i="20"/>
  <c r="F12" i="14"/>
  <c r="F25" i="20"/>
  <c r="F26" i="20"/>
  <c r="F27" i="20"/>
  <c r="F24" i="20"/>
  <c r="F12" i="18"/>
  <c r="F13" i="18"/>
  <c r="F14" i="18"/>
  <c r="F15" i="18"/>
  <c r="F16" i="18"/>
  <c r="F17" i="18"/>
  <c r="F18" i="18"/>
  <c r="F19" i="18"/>
  <c r="F20" i="18"/>
  <c r="F21" i="18"/>
  <c r="F22" i="18"/>
  <c r="F23" i="18"/>
  <c r="F24" i="18"/>
  <c r="F25" i="18"/>
  <c r="F26" i="18"/>
  <c r="F27" i="18"/>
  <c r="F28" i="18"/>
  <c r="F29" i="18"/>
  <c r="F30" i="18"/>
  <c r="F31" i="18"/>
  <c r="F32" i="18"/>
  <c r="F33" i="18"/>
  <c r="G11" i="18"/>
  <c r="F11" i="18" s="1"/>
  <c r="F13" i="20"/>
  <c r="F14" i="20"/>
  <c r="F15" i="20"/>
  <c r="F16" i="20"/>
  <c r="F17" i="20"/>
  <c r="F18" i="20"/>
  <c r="F19" i="20"/>
  <c r="F20" i="20"/>
  <c r="F21" i="20"/>
  <c r="F22" i="20"/>
  <c r="F23" i="20"/>
  <c r="F12" i="20"/>
  <c r="F11" i="14"/>
  <c r="G11" i="17"/>
</calcChain>
</file>

<file path=xl/sharedStrings.xml><?xml version="1.0" encoding="utf-8"?>
<sst xmlns="http://schemas.openxmlformats.org/spreadsheetml/2006/main" count="285" uniqueCount="182">
  <si>
    <t>Request for Proposals for</t>
  </si>
  <si>
    <t>AED Units and Accessories</t>
  </si>
  <si>
    <t>Solicitation Number EV00000354</t>
  </si>
  <si>
    <r>
      <t xml:space="preserve">Issued by the </t>
    </r>
    <r>
      <rPr>
        <b/>
        <sz val="11"/>
        <color rgb="FF3B3838"/>
        <rFont val="Barlow"/>
      </rPr>
      <t>State of Oklahoma</t>
    </r>
  </si>
  <si>
    <t>The Value-Add tab of this Cost Schedule Spreadsheet is for entering any value-add discount off of normal rates for services your company may wish to include in its Master Agreement if awarded.  These optional services you list under the Value-Add category will not be evaluated in the cost equation for scoring in this solicitation, but they will be made part of the Master Agreement(s) resulting from this solicitation as value-add service options.  If your company does not wish to provide one or more of the services listed in this Category, leave those lines blank.  If there are any additional service options you would include that aren't listed, write them in the blank lines provided along with the discount to be applied to that service.  Value-added services not listed on this submittal form will not be allowed under this Master Agreement without prior written approval from the Lead State Procurement Officer.</t>
  </si>
  <si>
    <t>All discounts offered must include all anticipated charges, including but not limited to, freight and delivery, warehousing, transaction fees, overhead, profits, and NASPO Administrative Fee (0.25%).  The proposed discount as awarded will be the minimum discount; higher discounts may be negotiated between the ordering Participating Entity and the Contractor, but the discount may not ever drop below the discount offered in this proposal.</t>
  </si>
  <si>
    <r>
      <t>Completed Cost Proposals must be included in your proposal, sealed separately and labeled per instruction in the RFP Summary section III.3.</t>
    </r>
    <r>
      <rPr>
        <b/>
        <sz val="11"/>
        <color theme="1"/>
        <rFont val="Calibri"/>
        <family val="2"/>
        <scheme val="minor"/>
      </rPr>
      <t xml:space="preserve"> </t>
    </r>
    <r>
      <rPr>
        <sz val="11"/>
        <color theme="1"/>
        <rFont val="Calibri"/>
        <family val="2"/>
        <scheme val="minor"/>
      </rPr>
      <t>Failure to include a completed Cost Schedule with your submittal will cause your submittal to be deemed non-responsive.</t>
    </r>
  </si>
  <si>
    <t>H.1</t>
  </si>
  <si>
    <t>H.2</t>
  </si>
  <si>
    <t>H.3</t>
  </si>
  <si>
    <t>H.4</t>
  </si>
  <si>
    <t>H.5</t>
  </si>
  <si>
    <t>H.6</t>
  </si>
  <si>
    <t>H.7</t>
  </si>
  <si>
    <t>H.8</t>
  </si>
  <si>
    <t>Item Number</t>
  </si>
  <si>
    <t>Product Description</t>
  </si>
  <si>
    <t>UOM</t>
  </si>
  <si>
    <t>QTY per UOM</t>
  </si>
  <si>
    <t>List Price</t>
  </si>
  <si>
    <t>% Discount</t>
  </si>
  <si>
    <t>Net Price</t>
  </si>
  <si>
    <t>EA</t>
  </si>
  <si>
    <t xml:space="preserve">Category I: AED Units - Fully Automated </t>
  </si>
  <si>
    <t>Validity Period:</t>
  </si>
  <si>
    <t>Write your company name and price validity period in the appropriate lines of each Category Spreadsheet you are proposing.</t>
  </si>
  <si>
    <t>Value-Add: Examples include battery replacement plans, unconventional training options, alternative maintenance plans, and other services not specified.</t>
  </si>
  <si>
    <t>Item Number or Service</t>
  </si>
  <si>
    <t>Product/Service Description</t>
  </si>
  <si>
    <t>Read and review the complete RFP for Automated External Defibrillator (AED) Units and Accessories to identify the categories of requested cost and estimation for AED Units and supplies.</t>
  </si>
  <si>
    <t>Attachment H
COST  &amp; DELIVERY TIME PROPOSAL INSTRUCTIONS</t>
  </si>
  <si>
    <t>All AED catalog offerings are considered for the purpose of this solicitation.  Value-add items/services can be added on the Value-Add tab but will not be scored. Listed value-add items may be considered for addition to the contract to those offeror’s awarded a master agreement.</t>
  </si>
  <si>
    <t>Value-Add</t>
  </si>
  <si>
    <t xml:space="preserve">Category II: AED Units - Semi Automated </t>
  </si>
  <si>
    <t>AED Accessories</t>
  </si>
  <si>
    <t xml:space="preserve">Each category has it's own cost schedule and tab. At the bottom of this Cost Proposal spreadsheet, select the tab for the category(s) for which you are submitting a proposal, ensuring a tab is filled out for every category of response as well as the estimated delivery times of any proposed items. </t>
  </si>
  <si>
    <r>
      <t>[</t>
    </r>
    <r>
      <rPr>
        <sz val="8"/>
        <color rgb="FFFF0000"/>
        <rFont val="Arial"/>
        <family val="2"/>
      </rPr>
      <t>Add additional rows as needed.</t>
    </r>
    <r>
      <rPr>
        <sz val="8"/>
        <color theme="1"/>
        <rFont val="Arial"/>
        <family val="2"/>
      </rPr>
      <t>]</t>
    </r>
  </si>
  <si>
    <t>Fill in the white boxes with the required information for each category you are proposing, this document will serve as your full-line catalog offering. Offeror must provide a whole number discount (e.g. 10%, not 10.3%) for each item listed. If not bidding, mark "No Bid" for that Category. Offeror must provide separate pricing for AED accessories (on the appropriate tab) that are compatible with the AED units being proposed.</t>
  </si>
  <si>
    <t>ACC01</t>
  </si>
  <si>
    <t>ACC08</t>
  </si>
  <si>
    <t>ACC03</t>
  </si>
  <si>
    <t>ACC05</t>
  </si>
  <si>
    <t>ACC07</t>
  </si>
  <si>
    <t>ACC02</t>
  </si>
  <si>
    <t>ACC11</t>
  </si>
  <si>
    <t>ACC04</t>
  </si>
  <si>
    <t>PKG07</t>
  </si>
  <si>
    <t>PKG08</t>
  </si>
  <si>
    <t>ACC09</t>
  </si>
  <si>
    <t>REALConnect Services are an online portal used to manage and oversee maintenance aspects of the Avive Connect AED. The Avive Connect AED can share data wirelessly by WiFi, cellular, Bluetooth, and GPS. Data includes health and status information like the location and readinesss status of all AEDs. Notifications can be sent for AED use, temperature alerts, and similar conditions to help AED owners ensure their program is functioning properly. 
REALConnect Services include up to one electrode pad replacement per AED per year due to expiration or AED use for each AED unit on active, uninterrupted services.  
REALConnect Services are included in the first year of purhcase (for item AED01). After the first year, owners can optionally renew REALConnect Services. and during active, ongoing subscription to LIFESaver Subscriptions (AED01L).</t>
  </si>
  <si>
    <t>AED Trade-in Credit</t>
  </si>
  <si>
    <t>AED only comes in fully-automatic version; semi-automatic section intentionally left blank</t>
  </si>
  <si>
    <t>AED uses rechargeable batteries so there is NO on-going cost of replacement batteries</t>
  </si>
  <si>
    <t>Dual Language at NO extra cost</t>
  </si>
  <si>
    <t>Every device is equipted with Child Mode at no extra cost</t>
  </si>
  <si>
    <t>Universal Pads: AED uses the same set of pads for adults and pediatric patients, so only one set of pads is necessary for adults and while in child mode</t>
  </si>
  <si>
    <t>Offeror Name: Avive Solutions</t>
  </si>
  <si>
    <t>Offeror Name:Avive Solutions</t>
  </si>
  <si>
    <t>Estimated Delivery Time:</t>
  </si>
  <si>
    <t>1-2 weeks for order &lt; 100 AED units. 3-4 weeks for orders of 100+ AEDs</t>
  </si>
  <si>
    <t>1-2 weeks for order &lt; 100 units. 3-4 weeks for orders of 100+ units</t>
  </si>
  <si>
    <t>AED01</t>
  </si>
  <si>
    <t>One Avive AED with Avive Connect Installed. Includes one single-use Avive AED Pad Cartridge, one medical-grade USB Power Adapter, and one USB Charging Cable. Includes one year of access to Avive’s REALConnect Services.</t>
  </si>
  <si>
    <t>PKG01</t>
  </si>
  <si>
    <t>PKG03</t>
  </si>
  <si>
    <t>PKG04</t>
  </si>
  <si>
    <t>PKG05</t>
  </si>
  <si>
    <t>PKG06</t>
  </si>
  <si>
    <t>SHPKG01</t>
  </si>
  <si>
    <t>SHPKG02</t>
  </si>
  <si>
    <t>AEDU01B</t>
  </si>
  <si>
    <t>AED01N</t>
  </si>
  <si>
    <t>AED01NN</t>
  </si>
  <si>
    <t>AEDU01N</t>
  </si>
  <si>
    <t>AEDU01NN</t>
  </si>
  <si>
    <t>One Avive AED with Avive Connect Installed. Includes one Pad Cartridge, one CPR/AED Rescue Kit, one Semi-Rigid AED Carrying Case, one Training Cartridge, and one USB Power Adapter and Cable. Includes one year of access to Avive's REALConnect Services.</t>
  </si>
  <si>
    <t>One Avive AED with Avive Connect Installed. Includes one Pad Cartridge installed, spare Pad Cartridge, CPR/AED Rescue Kit, Charge Stand, Flexible AED Wall Sign, Power Adapter, and Cable. Includes one year of access to Avive's REALConnect Services.</t>
  </si>
  <si>
    <t>One Avive AED with Avive Connect Installed. Includes one Pad Cartridge installed, spare Pad Cartridge, CPR/AED Rescue Kit, Semi-Rigid AED Carrying Case, Wall Cabinet, and Flexible AED Wall Sign. Includes one year of access to Avive's REALConnect Services.</t>
  </si>
  <si>
    <t>One Avive AED with Avive Connect Installed. Includes one Pad Cartridge installed, one spare Pad Cartridge, one CPR/AED Rescue Kit, one Hard AED Carrying Case, and one Power Adapter and Cable. Includes one year of access to Avive's REALConnect Services.</t>
  </si>
  <si>
    <t>One Avive AED with Avive Connect Installed. Includes one Pad Cartridge installed, spare Pad Cartridge, CPR/AED Rescue Kit, Charge Stand, Wall Cabinet, and Flexible AED Wall Sign. Includes one year of access to Avive's REALConnect Services.</t>
  </si>
  <si>
    <t>One Avive AED with Avive Connect Installed. Includes spare Pad Cartridge, CPR/AED Rescue Kit, Semi-Rigid Carrying Case, Wall Cabinet &amp; Sign, STOP THE BLEED Kit. Includes access to ARC CPR/AED training program and one year of Avive’s REALConnect Services.</t>
  </si>
  <si>
    <t>One Avive AED with Avive Connect Installed. Includes spare Pad Cartridge, CPR/AED Rescue Kit, Hard AED Carrying Case, one STOP THE BLEED Kit, and access to the American Red Cross CPR/AED training program at Avive-negotiated pricing. Includes one year of access to Avive's REALConnect Services.</t>
  </si>
  <si>
    <t>One Avive AED with Avive Connect Installed. Includes one single-use Pad Cartridge,  Avive Opioid Overdose Prevention Kit 2-Pack, medical-grade USB Power Adapter, and USB Charging Cable. Includes one year of access to Avive's REALConnect Services.</t>
  </si>
  <si>
    <t>One Avive AED with Avive Connect Installed. Includes one single-use Pad Cartridge, Avive Opioid Overdose Prevention Kit 3-Pack, medical-grade USB Power Adapter, and USB Charging Cable. Includes one year of access to Avive's REALConnect Services.</t>
  </si>
  <si>
    <t>ACC20</t>
  </si>
  <si>
    <t>ACC13</t>
  </si>
  <si>
    <t>ACC06</t>
  </si>
  <si>
    <t>ACC12</t>
  </si>
  <si>
    <t>PKG02</t>
  </si>
  <si>
    <t>MS-00946</t>
  </si>
  <si>
    <t xml:space="preserve">ACC17 </t>
  </si>
  <si>
    <t>ACC16</t>
  </si>
  <si>
    <t>ACC19</t>
  </si>
  <si>
    <t>ACC15</t>
  </si>
  <si>
    <t>ACC21</t>
  </si>
  <si>
    <t>ACC22</t>
  </si>
  <si>
    <t>One single-use Avive AED Pad Cartridge. Each cartridge contains two adhesive universal electrode pads.</t>
  </si>
  <si>
    <t>One compact, high-quality CPR/AED rescue kit containing: (1) 1-way face shield, (1) pair of nitrile gloves, (1) set of emergency shears, (1) medical prep razor, (1) absorbent dry towel, (1) antiseptic towelette, and (1) biohazard bag.</t>
  </si>
  <si>
    <t>One compact Semi-Rigid AED Carrying Case measuring 8.9" x 7.5" x 4.5".</t>
  </si>
  <si>
    <t>One Hard AED Carrying Case measuring 12.5" x 10.1" x 6.0".</t>
  </si>
  <si>
    <t xml:space="preserve">Slimmer fit carry case holding the Avive Connect AED and either a Rescue Kit or spare Pad Cartridge measuring 7" x 7" x 3.25". </t>
  </si>
  <si>
    <t>One Avive Charge Stand, one 2-meter Avive USB Charging Cable, and one medical-grade Avive USB Power Adapter. Wall screws and wall anchors included.</t>
  </si>
  <si>
    <t>One wall cabinet to securely store your AED measuring 11.6" x 13.1" x 5.8".</t>
  </si>
  <si>
    <t>One wall cabinet to securely store your AED measuring 11.6" x 13.1" x 5.8". One compact Semi-Rigid AED Carrying Case measuring 8.9" x 7.5" x 4.5".</t>
  </si>
  <si>
    <t>One wall cabinet to securely store your AED measuring 11.6" x 13.1" x 5.8". Also includes one Avive Charge Stand to mount in the Wall Cabinet.</t>
  </si>
  <si>
    <t>One vinyl, multi-configurable wall sign measuring 14.75" x 9" with pre-drilled holes (screws not included).</t>
  </si>
  <si>
    <t>One AED Decal that can be placed on outer doors or windows to help drive awareness that your facility is equipped with an AED inside.</t>
  </si>
  <si>
    <t>One Avive AED Training Cartridge. FOR TRAINING PURPOSES ONLY. Each Cartridge contains two pads that can be used for training purposes.</t>
  </si>
  <si>
    <t>One pack of five sets of training pad replacements for the Avive AED Training Cartridge. Does NOT include the Avive AED Training Cartridge.</t>
  </si>
  <si>
    <t>One medical-grade Avive USB Power Adapter. Compatible with the Avive USB Charging Cable (not included).</t>
  </si>
  <si>
    <t>One 1-meter Avive USB Charging Cable. Compatible with the Avive USB Power Adapter (not included).</t>
  </si>
  <si>
    <t>Contains one medical-grade Avive USB Power Adapter and one 1-meter Avive USB Charging Cable to charge your AED.</t>
  </si>
  <si>
    <t>USB Cable, 2 Meter Power Cord</t>
  </si>
  <si>
    <t>Rechargeable pack designed to be plugged in to an Avive Connect AED to charge its battery to full.</t>
  </si>
  <si>
    <t>Rechargeable Avive Portable Power Bank compatible with the Avive Connect AED. Measures 7.41" x 5.46" x 1.95".</t>
  </si>
  <si>
    <t>One (1) Avive Power Case for storage and charging of the Avive Connect AED. Measuring 9.5" x 8.5" x 5".</t>
  </si>
  <si>
    <t>Bleed control kit includes touniquet, chest seal twin-pack, 6" emergency trauma dressing, two wound packing gauze, trauma shear, 2 pair nitrile responder gloves, survival blanket, marker, and instruction card.</t>
  </si>
  <si>
    <t>Avive Opioid Overdose Prevention Kit 2-Pack</t>
  </si>
  <si>
    <t>Avive Opioid Overdose Prevention Kit 3-Pack</t>
  </si>
  <si>
    <t>AED05</t>
  </si>
  <si>
    <t>AED05C</t>
  </si>
  <si>
    <t>AED08</t>
  </si>
  <si>
    <t>AED08C</t>
  </si>
  <si>
    <t>One Avive AED with Avive Connect Installed. Includes one single-use Pad Cartridge, CPR/AED Rescue Kit, Semi-Rigid AED Carrying Case, medical-grade USB Power Adapter, and USB Charging Cable. Includes five years of access to Avive's REALConnect Services.</t>
  </si>
  <si>
    <t>One Avive AED with Avive Connect Installed. Includes one single-use Pad Cartridge, CPR/AED Rescue Kit, Avive Charge Stand, medical-grade USB Power Adapter, and USB Charging Cable. Includes five years of access to Avive's REALConnect Services.</t>
  </si>
  <si>
    <t>One Avive AED with Avive Connect Installed. Includes one single-use Pad Cartridge, CPR/AED Rescue Kit, Semi-Rigid AED Carrying Case, medical-grade USB Power Adapter, and USB Charging Cable. Includes eight years of access to Avive's REALConnect Services.</t>
  </si>
  <si>
    <t>One Avive AED with Avive Connect Installed. Includes one single-use Pad Cartridge, CPR/AED Rescue Kit, Avive Charge Stand, medical-grade USB Power Adapter, and USB Charging Cable. Includes eight years of access to Avive's REALConnect Services.</t>
  </si>
  <si>
    <t>SAS01</t>
  </si>
  <si>
    <t>SAS02</t>
  </si>
  <si>
    <t>SAS02P</t>
  </si>
  <si>
    <t>SAS03</t>
  </si>
  <si>
    <t>SAS03P</t>
  </si>
  <si>
    <t>SAS04</t>
  </si>
  <si>
    <t>SAS04P</t>
  </si>
  <si>
    <t>SAS05</t>
  </si>
  <si>
    <t>SAS05P</t>
  </si>
  <si>
    <t>SAS06</t>
  </si>
  <si>
    <t>SAS06P</t>
  </si>
  <si>
    <t>SAS07</t>
  </si>
  <si>
    <t>SAS07P</t>
  </si>
  <si>
    <t>AEDU01</t>
  </si>
  <si>
    <t>One Avive AED with Avive Connect Installed, Assembled in the USA. Includes one single-use Avive AED Pad Cartridge, one medical-grade USB Power Adapter, and one USB Charging Cable. Includes one year of access to Avive's REALConnect Services.</t>
  </si>
  <si>
    <t>One year of access to Avive's REALConnect platform. Includes daily AED monitoring and notifications, 911 integration, Incident Data Access, Reporting and AED location tracking, FREE Pad Cartridge replacements, and more.</t>
  </si>
  <si>
    <t>Two years of access to Avive's REALConnect platform. Includes daily AED monitoring and notifications, 911 integration, Incident Data Access, Reporting, FREE Pad Cartridge replacements, and more.</t>
  </si>
  <si>
    <t>Three years of access to Avive's REALConnect platform. Includes daily AED monitoring and notifications, 911 integration, Incident Data Access, Reporting, FREE Pad Cartridge replacements, and more.</t>
  </si>
  <si>
    <t>Four years of access to Avive's REALConnect platform. Includes daily AED monitoring and notifications, 911 integration, Incident Data Access, Reporting, FREE Pad Cartridge replacements, and more.</t>
  </si>
  <si>
    <t>Five years of access to Avive's REALConnect platform. Includes daily AED monitoring and notifications, 911 integration, Incident Data Access, Reporting, FREE Pad Cartridge replacements, and more.</t>
  </si>
  <si>
    <t>Six years of access to Avive's REALConnect platform. Includes daily AED monitoring and notifications, 911 integration, Incident Data Access, Reporting, FREE Pad Cartridge replacements, and more.</t>
  </si>
  <si>
    <t>Seven years of access to Avive's REALConnect platform. Includes daily AED monitoring and notifications, 911 integration, Incident Data Access, Reporting, FREE Pad Cartridge replacements, and more.</t>
  </si>
  <si>
    <t>Annually</t>
  </si>
  <si>
    <t>CON07</t>
  </si>
  <si>
    <t>CON08</t>
  </si>
  <si>
    <t>PAD02</t>
  </si>
  <si>
    <t>WGL01</t>
  </si>
  <si>
    <t>WGL02</t>
  </si>
  <si>
    <t xml:space="preserve">Geospacial and analytical assessment of historical Sudden Cardiac Arrest trends within a particular community. Leverages clinical and response data provided by the customer to demonstrate the overall state of SCA response &amp; survival. Provides a clear set of reccomendations to support the broad improvment of a community's SCA system of care. </t>
  </si>
  <si>
    <t>Implementation and managment of the 4 Minute Community Program. Includes access to Avive's Intelligent Response platform, Education Platform for CARE Team members &amp; 911, ongoing managment of local 4MC leadership teams, data reporting, CARE Team recruitment, and program marketing. 5 year contract billed annually.</t>
  </si>
  <si>
    <t>Access to Avive's Intelligent Response Platform and education platform for 911. 5 year contract billed annually.</t>
  </si>
  <si>
    <t>Prior to shipment, Avive will initialize all Avive Connect AEDs, configure core device settings to customer preferences, and configure online REALConnect platform for a fully-prepared customer shipment.</t>
  </si>
  <si>
    <t>One on-site customer deployment to initialize Avive Connect AEDs, configure device settings, assemble equipment, and configure online REALConnect platform. Does not include cabinets or other accessories. Minimum service amount of $7,500 or 50 Avive AEDs.</t>
  </si>
  <si>
    <t>Per AED</t>
  </si>
  <si>
    <t>$58.82/AED</t>
  </si>
  <si>
    <t>$50.00/AED</t>
  </si>
  <si>
    <t>$150.00/AED                    $7,500.00 Minimum</t>
  </si>
  <si>
    <t>$176.47/AED                                       $8,823.53 Minimum</t>
  </si>
  <si>
    <r>
      <t>Seven years of access to Avive's REALConnect platform. Includes daily AED monitoring and notifications, 911 integration, Incident Data Access, Reporting, FREE Pad Cartridge replacements, and more. 7-year non-cancelable service, billed annually.</t>
    </r>
    <r>
      <rPr>
        <sz val="11"/>
        <color rgb="FFEE0000"/>
        <rFont val="Calibri"/>
        <family val="2"/>
      </rPr>
      <t xml:space="preserve"> For the sake of clarity, the purchase of multiple years of REALConnect is a non-cancellable service where the customer will be invoiced the annual sales price per device plus applicable tax annually for the term specified.</t>
    </r>
  </si>
  <si>
    <r>
      <t xml:space="preserve">Six years of access to Avive's REALConnect platform. Includes daily AED monitoring and notifications, 911 integration, Incident Data Access, Reporting, FREE Pad Cartridge replacements, and more. 6-year non-cancelable service, billed annually. </t>
    </r>
    <r>
      <rPr>
        <sz val="11"/>
        <color rgb="FFEE0000"/>
        <rFont val="Calibri"/>
        <family val="2"/>
      </rPr>
      <t>For the sake of clarity, the purchase of multiple years of REALConnect is a non-cancellable service where the customer will be invoiced the annual sales price per device plus applicable tax annually for the term specified.</t>
    </r>
  </si>
  <si>
    <r>
      <t xml:space="preserve">Five years of access to Avive's REALConnect platform. Includes daily AED monitoring and notifications, 911 integration, Incident Data Access, Reporting, FREE Pad Cartridge replacements, and more. 5-year non-cancelable service, billed annually. </t>
    </r>
    <r>
      <rPr>
        <sz val="11"/>
        <color rgb="FFEE0000"/>
        <rFont val="Calibri"/>
        <family val="2"/>
      </rPr>
      <t>For the sake of clarity, the purchase of multiple years of REALConnect is a non-cancellable service where the customer will be invoiced the annual sales price per device plus applicable tax annually for the term specified.</t>
    </r>
  </si>
  <si>
    <r>
      <t xml:space="preserve">Four years of access to Avive's REALConnect platform. Includes daily AED monitoring and notifications, 911 integration, Incident Data Access, Reporting, FREE Pad Cartridge replacements, and more. 4-year non-cancelable service, billed annually. </t>
    </r>
    <r>
      <rPr>
        <sz val="11"/>
        <color rgb="FFEE0000"/>
        <rFont val="Calibri"/>
        <family val="2"/>
      </rPr>
      <t>For the sake of clarity, the purchase of multiple years of REALConnect is a non-cancellable service where the customer will be invoiced the annual sales price per device plus applicable tax annually for the term specified.</t>
    </r>
  </si>
  <si>
    <r>
      <t xml:space="preserve">Three years of access to Avive's REALConnect platform. Includes daily AED monitoring and notifications, 911 integration, Incident Data Access, Reporting, FREE Pad Cartridge replacements, and more. 3-year non-cancelable service, billed annually. </t>
    </r>
    <r>
      <rPr>
        <sz val="11"/>
        <color rgb="FFEE0000"/>
        <rFont val="Calibri"/>
        <family val="2"/>
      </rPr>
      <t>For the sake of clarity, the purchase of multiple years of REALConnect is a non-cancellable service where the customer will be invoiced the annual sales price per device plus applicable tax annually for the term specified.</t>
    </r>
  </si>
  <si>
    <r>
      <t xml:space="preserve">Two years of access to Avive's REALConnect platform. Includes daily AED monitoring and notifications, 911 integration, Incident Data Access, Reporting, FREE Pad Cartridge replacements, and more. 2-year non-cancelable service, billed annually. </t>
    </r>
    <r>
      <rPr>
        <sz val="11"/>
        <color rgb="FFEE0000"/>
        <rFont val="Calibri"/>
        <family val="2"/>
      </rPr>
      <t>For the sake of clarity, the purchase of multiple years of REALConnect is a non-cancellable service where the customer will be invoiced the annual sales price per device plus applicable tax annually for the term specified.</t>
    </r>
  </si>
  <si>
    <t>AED05L</t>
  </si>
  <si>
    <r>
      <t xml:space="preserve">Avive LIFESaver Plan. One Avive AED with Avive Connect Installed. Includes one single-use Avive AED Pad Cartridge, one medical-grade USB Power Adapter, one USB Charging Cable, and full access to Avive's REALConnect Services. 5-year non-cancelable service, billed annually. </t>
    </r>
    <r>
      <rPr>
        <sz val="11"/>
        <color rgb="FFEE0000"/>
        <rFont val="Calibri"/>
        <family val="2"/>
        <scheme val="minor"/>
      </rPr>
      <t>For the sake of clarity, the LIFESaver Plan is a non-cancellable service with a 5-Year Term where the customer will be invoiced the annual sales price per device plus applicable tax annually. At the end of the 5-Year term, the service may be renewed, the equipment may be returned, or the equipment may be purchased at a discounted rate.</t>
    </r>
  </si>
  <si>
    <t>REALConnect Services included in first year of purchase for item AED01, AEDU01 or any package containing an AED and during term of LIFESaver Plan purchase (item AED05L)</t>
  </si>
  <si>
    <t>Trade-in credit is applied against the cost of a new AED purchase. Trade-in Credits offered on a one-to-one basis (one trade-in credit offered per device traded in for every one new Avive Connect AED purchased). Credits are based on the type of AED traded in and market rates, but typically range from $100-$300 per AED. Additional trade-in credits may apply on a case-by-case basis so long as they are agreed to in writing between the Parties. AED units with an end-of-life notification are not eligible for trade-in unless otherwise agreed to in writing between the parties. End-of-life AEDs include but aren’t limited to: Cardiac Science PowerHeart (model 92XXX), Cardiac Science FirstSave (Model 91XXX), Philips ForeRunner, Philips FR-2, Physio Control LifePak 500, Welch Allyn AED 10, Welch Allyn AED 20, HeartSine Samaritan 300. All trade-in credits will be provided on the front end of the transaction under the conditions outlined below:
Avive will provide an automatic invoice for trade-in credit amount, if traded-in units are not received within sixty (60) days from the customer.
Units must be in working condition, pass a manufacturer self-test, and not be physically damaged (including stickers or permanent marker writing) or have any major cosmetic issues.
Units must be devices that were sold in the United States, not abroad.
Units must not be deemed end-of-life, discontinued, or recalled by the current manufacturer.
Units must be received within sixty (60) days from customers receiving a new fleet of Avive AEDs, unless otherwise specified by Avive.
Accurate manufacturer and model must be clearly represented on the Order.
Customer is responsible for all shipping to the Avive Facility, located at:
Avive Solutions Inc.
ATTN: AED Trade-Ins
185 Valley Drive
Brisbane, CA 94005</t>
  </si>
  <si>
    <t>08.01.2025 - 2.28.2026</t>
  </si>
  <si>
    <t>Non-Cataloged Items</t>
  </si>
  <si>
    <t>Approx. $25.00-$300.00 depending on value of trade-in offered</t>
  </si>
  <si>
    <t xml:space="preserve">For products and services that become available to purchase prior to being formally added to this master agreement, Avive will offer a flat 15% discount off of the MSRP for such non-cataloged items. </t>
  </si>
  <si>
    <t>One Avive AED (USA Made) with Avive Connect Installed. Includes one single-use Pad Cartridge, Avive Opioid Overdose Prevention Kit 3-Pack, medical-grade USB Power Adapter, and USB Charging Cable. Includes one year of access to Avive's REALConnect Services.</t>
  </si>
  <si>
    <t>One Avive AED (USA Made) with Avive Connect Installed. Includes one single-use Pad Cartridge, Avive Stop the Bleed Kit, medical-grade USB Power Adapter, and USB Charging Cable. Includes one year of access to Avive's REALConnect Services.</t>
  </si>
  <si>
    <t>One Avive AED (USA Made) with Avive Connect Installed. Includes one single-use Pad Cartridge, Avive Opioid Overdose Prevention Kit 2-Pack, medical-grade USB Power Adapter, and USB Charging Cable. Includes one year of access to Avive's REALConnect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</si>
</sst>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1" x14ac:knownFonts="1">
    <font>
      <sz val="11"/>
      <color theme="1"/>
      <name val="Calibri"/>
      <family val="2"/>
      <scheme val="minor"/>
    </font>
    <font>
      <b/>
      <sz val="11"/>
      <color theme="1"/>
      <name val="Calibri"/>
      <family val="2"/>
      <scheme val="minor"/>
    </font>
    <font>
      <b/>
      <sz val="12"/>
      <color theme="1"/>
      <name val="Arial"/>
      <family val="2"/>
    </font>
    <font>
      <b/>
      <u/>
      <sz val="11"/>
      <color theme="1"/>
      <name val="Calibri"/>
      <family val="2"/>
      <scheme val="minor"/>
    </font>
    <font>
      <sz val="11"/>
      <color rgb="FFFF0000"/>
      <name val="Calibri"/>
      <family val="2"/>
      <scheme val="minor"/>
    </font>
    <font>
      <b/>
      <sz val="11"/>
      <color rgb="FF3B3838"/>
      <name val="Barlow"/>
    </font>
    <font>
      <sz val="11"/>
      <color theme="1"/>
      <name val="Arial"/>
      <family val="2"/>
    </font>
    <font>
      <b/>
      <sz val="11"/>
      <color theme="1"/>
      <name val="Barlow"/>
    </font>
    <font>
      <sz val="11"/>
      <color rgb="FF3B3838"/>
      <name val="Barlow"/>
    </font>
    <font>
      <b/>
      <sz val="11"/>
      <color theme="1"/>
      <name val="Arial"/>
      <family val="2"/>
    </font>
    <font>
      <sz val="11"/>
      <color rgb="FFFF0000"/>
      <name val="Arial"/>
      <family val="2"/>
    </font>
    <font>
      <sz val="12"/>
      <color theme="1"/>
      <name val="Arial"/>
      <family val="2"/>
    </font>
    <font>
      <b/>
      <sz val="14"/>
      <color theme="1"/>
      <name val="Calibri"/>
      <family val="2"/>
      <scheme val="minor"/>
    </font>
    <font>
      <b/>
      <sz val="8"/>
      <color rgb="FF363636"/>
      <name val="Tahoma"/>
      <family val="2"/>
    </font>
    <font>
      <b/>
      <sz val="10"/>
      <color theme="1"/>
      <name val="Calibri"/>
      <family val="2"/>
      <scheme val="minor"/>
    </font>
    <font>
      <sz val="12"/>
      <color theme="1"/>
      <name val="Calibri"/>
      <family val="2"/>
      <scheme val="minor"/>
    </font>
    <font>
      <sz val="8"/>
      <color theme="1"/>
      <name val="Arial"/>
      <family val="2"/>
    </font>
    <font>
      <sz val="8"/>
      <color rgb="FFFF0000"/>
      <name val="Arial"/>
      <family val="2"/>
    </font>
    <font>
      <sz val="11"/>
      <color theme="1"/>
      <name val="Calibri"/>
      <family val="2"/>
      <scheme val="minor"/>
    </font>
    <font>
      <sz val="11"/>
      <name val="Calibri"/>
      <family val="2"/>
      <scheme val="minor"/>
    </font>
    <font>
      <sz val="9"/>
      <color theme="1"/>
      <name val="Arial"/>
      <family val="2"/>
    </font>
    <font>
      <b/>
      <sz val="10"/>
      <color theme="1"/>
      <name val="Arial"/>
      <family val="2"/>
    </font>
    <font>
      <sz val="10"/>
      <color theme="1"/>
      <name val="Arial"/>
      <family val="2"/>
    </font>
    <font>
      <i/>
      <sz val="11"/>
      <color theme="1"/>
      <name val="Calibri"/>
      <family val="2"/>
      <scheme val="minor"/>
    </font>
    <font>
      <sz val="11"/>
      <color theme="1"/>
      <name val="Calibri"/>
      <family val="2"/>
    </font>
    <font>
      <sz val="11"/>
      <color theme="1"/>
      <name val="Calibri"/>
    </font>
    <font>
      <sz val="11"/>
      <color theme="1"/>
      <name val="Calibri"/>
      <scheme val="minor"/>
    </font>
    <font>
      <sz val="11"/>
      <color rgb="FF000000"/>
      <name val="Calibri"/>
    </font>
    <font>
      <sz val="11"/>
      <color rgb="FF000000"/>
      <name val="Calibri"/>
      <family val="2"/>
    </font>
    <font>
      <sz val="11"/>
      <color rgb="FFEE0000"/>
      <name val="Calibri"/>
      <family val="2"/>
    </font>
    <font>
      <sz val="11"/>
      <color rgb="FFEE000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79998168889431442"/>
        <bgColor rgb="FF000000"/>
      </patternFill>
    </fill>
    <fill>
      <patternFill patternType="solid">
        <fgColor rgb="FFFFFFFF"/>
        <b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s>
  <cellStyleXfs count="3">
    <xf numFmtId="0" fontId="0" fillId="0" borderId="0"/>
    <xf numFmtId="44" fontId="18" fillId="0" borderId="0" applyFont="0" applyFill="0" applyBorder="0" applyAlignment="0" applyProtection="0"/>
    <xf numFmtId="9" fontId="18" fillId="0" borderId="0" applyFont="0" applyFill="0" applyBorder="0" applyAlignment="0" applyProtection="0"/>
  </cellStyleXfs>
  <cellXfs count="92">
    <xf numFmtId="0" fontId="0" fillId="0" borderId="0" xfId="0"/>
    <xf numFmtId="0" fontId="2" fillId="0" borderId="0" xfId="0" applyFont="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right"/>
    </xf>
    <xf numFmtId="0" fontId="1" fillId="0" borderId="0" xfId="0" applyFont="1" applyAlignment="1">
      <alignment horizontal="right"/>
    </xf>
    <xf numFmtId="0" fontId="3" fillId="0" borderId="0" xfId="0" applyFont="1" applyAlignment="1">
      <alignment horizontal="right"/>
    </xf>
    <xf numFmtId="0" fontId="3" fillId="0" borderId="0" xfId="0" applyFont="1" applyAlignment="1">
      <alignment horizontal="left"/>
    </xf>
    <xf numFmtId="0" fontId="1" fillId="0" borderId="0" xfId="0" applyFont="1" applyAlignment="1">
      <alignment horizontal="left"/>
    </xf>
    <xf numFmtId="0" fontId="0" fillId="0" borderId="1" xfId="0" applyBorder="1"/>
    <xf numFmtId="0" fontId="5" fillId="0" borderId="0" xfId="0" applyFont="1" applyAlignment="1">
      <alignment vertical="center"/>
    </xf>
    <xf numFmtId="0" fontId="6"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top"/>
    </xf>
    <xf numFmtId="0" fontId="9" fillId="3" borderId="2" xfId="0" applyFont="1" applyFill="1" applyBorder="1" applyAlignment="1">
      <alignment horizontal="center" vertical="center"/>
    </xf>
    <xf numFmtId="0" fontId="13" fillId="6" borderId="1" xfId="0" applyFont="1" applyFill="1" applyBorder="1" applyAlignment="1">
      <alignment horizontal="center" vertical="center"/>
    </xf>
    <xf numFmtId="0" fontId="4" fillId="0" borderId="1" xfId="0" applyFont="1" applyBorder="1"/>
    <xf numFmtId="44" fontId="4" fillId="0" borderId="1" xfId="0" applyNumberFormat="1" applyFont="1" applyBorder="1"/>
    <xf numFmtId="10" fontId="4" fillId="0" borderId="1" xfId="0" applyNumberFormat="1" applyFont="1" applyBorder="1"/>
    <xf numFmtId="0" fontId="12" fillId="5" borderId="1" xfId="0" applyFont="1" applyFill="1" applyBorder="1" applyAlignment="1">
      <alignment horizontal="left"/>
    </xf>
    <xf numFmtId="0" fontId="2" fillId="0" borderId="0" xfId="0" applyFont="1" applyAlignment="1">
      <alignment horizontal="center" vertical="center"/>
    </xf>
    <xf numFmtId="9" fontId="0" fillId="0" borderId="1" xfId="0" applyNumberFormat="1" applyBorder="1"/>
    <xf numFmtId="0" fontId="16" fillId="0" borderId="0" xfId="0" applyFont="1" applyAlignment="1">
      <alignment vertical="center"/>
    </xf>
    <xf numFmtId="0" fontId="19" fillId="0" borderId="1" xfId="0" applyFont="1" applyBorder="1"/>
    <xf numFmtId="164" fontId="20" fillId="0" borderId="5" xfId="0" applyNumberFormat="1" applyFont="1" applyBorder="1" applyAlignment="1">
      <alignment horizontal="center"/>
    </xf>
    <xf numFmtId="44" fontId="0" fillId="0" borderId="0" xfId="1" applyFont="1"/>
    <xf numFmtId="44" fontId="13" fillId="6" borderId="1" xfId="1" applyFont="1" applyFill="1" applyBorder="1" applyAlignment="1">
      <alignment horizontal="center" vertical="center"/>
    </xf>
    <xf numFmtId="9" fontId="0" fillId="0" borderId="1" xfId="2" applyFont="1" applyBorder="1"/>
    <xf numFmtId="9" fontId="0" fillId="0" borderId="0" xfId="2" applyFont="1" applyAlignment="1">
      <alignment horizontal="center" vertical="center" wrapText="1"/>
    </xf>
    <xf numFmtId="9" fontId="1" fillId="0" borderId="0" xfId="2" applyFont="1" applyAlignment="1">
      <alignment horizontal="left" vertical="center"/>
    </xf>
    <xf numFmtId="49" fontId="25" fillId="0" borderId="6" xfId="0" applyNumberFormat="1" applyFont="1" applyBorder="1" applyAlignment="1">
      <alignment wrapText="1"/>
    </xf>
    <xf numFmtId="0" fontId="25" fillId="0" borderId="6" xfId="0" applyFont="1" applyBorder="1" applyAlignment="1">
      <alignment wrapText="1"/>
    </xf>
    <xf numFmtId="164" fontId="26" fillId="0" borderId="6" xfId="0" applyNumberFormat="1" applyFont="1" applyBorder="1"/>
    <xf numFmtId="49" fontId="27" fillId="0" borderId="6" xfId="0" applyNumberFormat="1" applyFont="1" applyBorder="1" applyAlignment="1">
      <alignment wrapText="1"/>
    </xf>
    <xf numFmtId="49" fontId="25" fillId="7" borderId="6" xfId="0" applyNumberFormat="1" applyFont="1" applyFill="1" applyBorder="1" applyAlignment="1">
      <alignment wrapText="1"/>
    </xf>
    <xf numFmtId="164" fontId="0" fillId="0" borderId="1" xfId="0" applyNumberFormat="1" applyBorder="1"/>
    <xf numFmtId="164" fontId="25" fillId="0" borderId="6" xfId="0" applyNumberFormat="1" applyFont="1" applyBorder="1" applyAlignment="1">
      <alignment horizontal="center" wrapText="1"/>
    </xf>
    <xf numFmtId="164" fontId="26" fillId="0" borderId="6" xfId="0" applyNumberFormat="1" applyFont="1" applyBorder="1" applyAlignment="1">
      <alignment horizontal="center"/>
    </xf>
    <xf numFmtId="49" fontId="27" fillId="7" borderId="6" xfId="0" applyNumberFormat="1" applyFont="1" applyFill="1" applyBorder="1" applyAlignment="1">
      <alignment wrapText="1"/>
    </xf>
    <xf numFmtId="49" fontId="24" fillId="0" borderId="6" xfId="0" applyNumberFormat="1" applyFont="1" applyBorder="1" applyAlignment="1">
      <alignment wrapText="1"/>
    </xf>
    <xf numFmtId="0" fontId="0" fillId="0" borderId="1" xfId="0" applyBorder="1" applyAlignment="1">
      <alignment wrapText="1"/>
    </xf>
    <xf numFmtId="44" fontId="0" fillId="0" borderId="1" xfId="0" applyNumberFormat="1" applyBorder="1"/>
    <xf numFmtId="164" fontId="24" fillId="0" borderId="6" xfId="0" applyNumberFormat="1" applyFont="1" applyBorder="1" applyAlignment="1">
      <alignment horizontal="right" wrapText="1"/>
    </xf>
    <xf numFmtId="164" fontId="0" fillId="0" borderId="1" xfId="0" applyNumberFormat="1" applyBorder="1" applyAlignment="1">
      <alignment horizontal="right"/>
    </xf>
    <xf numFmtId="49" fontId="28" fillId="0" borderId="6" xfId="0" applyNumberFormat="1" applyFont="1" applyBorder="1" applyAlignment="1">
      <alignment wrapText="1"/>
    </xf>
    <xf numFmtId="0" fontId="24" fillId="0" borderId="6" xfId="0" applyFont="1" applyBorder="1" applyAlignment="1">
      <alignment wrapText="1"/>
    </xf>
    <xf numFmtId="164" fontId="28" fillId="0" borderId="6" xfId="0" applyNumberFormat="1" applyFont="1" applyBorder="1" applyAlignment="1">
      <alignment horizontal="center" wrapText="1"/>
    </xf>
    <xf numFmtId="0" fontId="0" fillId="0" borderId="1" xfId="0" applyBorder="1" applyAlignment="1">
      <alignment horizontal="right"/>
    </xf>
    <xf numFmtId="0" fontId="0" fillId="0" borderId="1" xfId="0" applyBorder="1" applyAlignment="1">
      <alignment horizontal="right" wrapText="1"/>
    </xf>
    <xf numFmtId="0" fontId="28" fillId="0" borderId="6" xfId="0" applyFont="1" applyBorder="1" applyAlignment="1">
      <alignment horizontal="right" wrapText="1"/>
    </xf>
    <xf numFmtId="164" fontId="0" fillId="0" borderId="1" xfId="0" applyNumberFormat="1" applyBorder="1" applyAlignment="1">
      <alignment horizontal="right" wrapText="1"/>
    </xf>
    <xf numFmtId="9" fontId="19" fillId="0" borderId="1" xfId="0" applyNumberFormat="1" applyFont="1" applyBorder="1"/>
    <xf numFmtId="0" fontId="0" fillId="0" borderId="8" xfId="0" applyBorder="1" applyAlignment="1">
      <alignment wrapText="1"/>
    </xf>
    <xf numFmtId="164" fontId="0" fillId="0" borderId="8" xfId="0" applyNumberFormat="1" applyBorder="1" applyAlignment="1">
      <alignment horizontal="right" wrapText="1"/>
    </xf>
    <xf numFmtId="0" fontId="19" fillId="0" borderId="8" xfId="0" applyFont="1" applyBorder="1"/>
    <xf numFmtId="164" fontId="20" fillId="0" borderId="12" xfId="0" applyNumberFormat="1" applyFont="1" applyBorder="1" applyAlignment="1">
      <alignment horizontal="center" wrapText="1"/>
    </xf>
    <xf numFmtId="9" fontId="19" fillId="0" borderId="8" xfId="0" applyNumberFormat="1" applyFont="1" applyBorder="1"/>
    <xf numFmtId="164" fontId="20" fillId="0" borderId="1" xfId="0" applyNumberFormat="1" applyFont="1" applyBorder="1" applyAlignment="1">
      <alignment horizontal="center" wrapText="1"/>
    </xf>
    <xf numFmtId="0" fontId="1" fillId="0" borderId="10" xfId="0" applyFont="1" applyBorder="1"/>
    <xf numFmtId="0" fontId="1" fillId="0" borderId="1" xfId="0" applyFont="1" applyBorder="1" applyAlignment="1">
      <alignment wrapText="1"/>
    </xf>
    <xf numFmtId="0" fontId="0" fillId="3" borderId="1" xfId="0" applyFill="1" applyBorder="1" applyAlignment="1">
      <alignment horizontal="left" vertical="center" wrapText="1"/>
    </xf>
    <xf numFmtId="0" fontId="2" fillId="2"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5" borderId="1" xfId="0" applyFont="1" applyFill="1" applyBorder="1" applyAlignment="1">
      <alignment horizontal="center"/>
    </xf>
    <xf numFmtId="0" fontId="12" fillId="5" borderId="1" xfId="0" applyFont="1" applyFill="1" applyBorder="1" applyAlignment="1">
      <alignment horizontal="left"/>
    </xf>
    <xf numFmtId="0" fontId="14" fillId="5" borderId="2" xfId="0" applyFont="1" applyFill="1" applyBorder="1" applyAlignment="1">
      <alignment horizontal="left"/>
    </xf>
    <xf numFmtId="0" fontId="14" fillId="5" borderId="4" xfId="0" applyFont="1" applyFill="1" applyBorder="1" applyAlignment="1">
      <alignment horizontal="left"/>
    </xf>
    <xf numFmtId="0" fontId="14" fillId="5" borderId="3" xfId="0" applyFont="1" applyFill="1" applyBorder="1" applyAlignment="1">
      <alignment horizontal="left"/>
    </xf>
    <xf numFmtId="0" fontId="15" fillId="5" borderId="2" xfId="0" applyFont="1" applyFill="1" applyBorder="1" applyAlignment="1">
      <alignment horizontal="center"/>
    </xf>
    <xf numFmtId="0" fontId="15" fillId="5" borderId="4" xfId="0" applyFont="1" applyFill="1" applyBorder="1" applyAlignment="1">
      <alignment horizontal="center"/>
    </xf>
    <xf numFmtId="0" fontId="15" fillId="5" borderId="3" xfId="0" applyFont="1" applyFill="1" applyBorder="1" applyAlignment="1">
      <alignment horizontal="center"/>
    </xf>
    <xf numFmtId="0" fontId="21" fillId="0" borderId="10" xfId="0" applyFont="1" applyBorder="1" applyAlignment="1">
      <alignment horizontal="left" vertical="top" wrapText="1"/>
    </xf>
    <xf numFmtId="0" fontId="22" fillId="0" borderId="11" xfId="0" applyFont="1" applyBorder="1" applyAlignment="1">
      <alignment horizontal="left" vertical="top" wrapText="1"/>
    </xf>
    <xf numFmtId="0" fontId="23" fillId="0" borderId="7" xfId="0" applyFont="1" applyBorder="1" applyAlignment="1">
      <alignment horizontal="left" wrapText="1"/>
    </xf>
    <xf numFmtId="0" fontId="23" fillId="0" borderId="9" xfId="0" applyFont="1" applyBorder="1" applyAlignment="1">
      <alignment horizontal="left" wrapText="1"/>
    </xf>
    <xf numFmtId="44" fontId="0" fillId="0" borderId="8" xfId="1" applyFont="1" applyBorder="1" applyAlignment="1">
      <alignment horizontal="center" vertical="center" wrapText="1"/>
    </xf>
    <xf numFmtId="44" fontId="0" fillId="0" borderId="7" xfId="1" applyFont="1" applyBorder="1" applyAlignment="1">
      <alignment horizontal="center" vertical="center" wrapText="1"/>
    </xf>
    <xf numFmtId="44" fontId="0" fillId="0" borderId="9" xfId="1" applyFont="1" applyBorder="1" applyAlignment="1">
      <alignment horizontal="center" vertical="center" wrapText="1"/>
    </xf>
    <xf numFmtId="0" fontId="1" fillId="0" borderId="8" xfId="0" applyFont="1" applyBorder="1" applyAlignment="1">
      <alignment horizontal="center" vertical="top" wrapText="1"/>
    </xf>
    <xf numFmtId="0" fontId="1" fillId="0" borderId="7" xfId="0" applyFont="1" applyBorder="1" applyAlignment="1">
      <alignment horizontal="center" vertical="top" wrapText="1"/>
    </xf>
    <xf numFmtId="0" fontId="1" fillId="0" borderId="9" xfId="0" applyFont="1" applyBorder="1" applyAlignment="1">
      <alignment horizontal="center" vertical="top" wrapText="1"/>
    </xf>
    <xf numFmtId="0" fontId="0" fillId="0" borderId="1" xfId="0" applyBorder="1" applyAlignment="1">
      <alignment horizontal="center" wrapText="1"/>
    </xf>
    <xf numFmtId="0" fontId="0" fillId="0" borderId="7" xfId="0" applyBorder="1" applyAlignment="1">
      <alignment horizontal="center" wrapText="1"/>
    </xf>
    <xf numFmtId="0" fontId="0" fillId="0" borderId="9" xfId="0" applyBorder="1" applyAlignment="1">
      <alignment horizontal="center" wrapText="1"/>
    </xf>
    <xf numFmtId="9" fontId="0" fillId="0" borderId="7" xfId="2" applyFont="1" applyBorder="1" applyAlignment="1">
      <alignment horizontal="center" wrapText="1"/>
    </xf>
    <xf numFmtId="9" fontId="0" fillId="0" borderId="9" xfId="2" applyFont="1" applyBorder="1" applyAlignment="1">
      <alignment horizontal="center" wrapText="1"/>
    </xf>
    <xf numFmtId="0" fontId="0" fillId="0" borderId="1" xfId="0"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3009900</xdr:colOff>
      <xdr:row>0</xdr:row>
      <xdr:rowOff>19050</xdr:rowOff>
    </xdr:from>
    <xdr:to>
      <xdr:col>2</xdr:col>
      <xdr:colOff>6131983</xdr:colOff>
      <xdr:row>4</xdr:row>
      <xdr:rowOff>114300</xdr:rowOff>
    </xdr:to>
    <xdr:pic>
      <xdr:nvPicPr>
        <xdr:cNvPr id="5" name="Picture 3" descr="Oklahoma Office of Management and Enterprise Services logo.">
          <a:extLst>
            <a:ext uri="{FF2B5EF4-FFF2-40B4-BE49-F238E27FC236}">
              <a16:creationId xmlns:a16="http://schemas.microsoft.com/office/drawing/2014/main" id="{EEAF00A5-0ECA-4EBF-AC1D-6591671B3B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19050"/>
          <a:ext cx="3122083"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77CC031A-8C79-4841-ADFE-38743FB0C8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0"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45B562D4-92D7-4958-8F21-5A8E5D6D6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0"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7488D970-CC10-4A1F-ACF7-7EB60F4351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53650"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609600</xdr:colOff>
      <xdr:row>0</xdr:row>
      <xdr:rowOff>133350</xdr:rowOff>
    </xdr:from>
    <xdr:to>
      <xdr:col>6</xdr:col>
      <xdr:colOff>1245658</xdr:colOff>
      <xdr:row>5</xdr:row>
      <xdr:rowOff>44450</xdr:rowOff>
    </xdr:to>
    <xdr:pic>
      <xdr:nvPicPr>
        <xdr:cNvPr id="2" name="Picture 3" descr="Oklahoma Office of Management and Enterprise Services logo.">
          <a:extLst>
            <a:ext uri="{FF2B5EF4-FFF2-40B4-BE49-F238E27FC236}">
              <a16:creationId xmlns:a16="http://schemas.microsoft.com/office/drawing/2014/main" id="{DC0F5FF7-2680-4218-B8FA-3DFF4EEBB7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15275" y="133350"/>
          <a:ext cx="2636308"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B42B-5B5A-4EBF-8BA6-D5E29FFF0468}">
  <sheetPr>
    <pageSetUpPr fitToPage="1"/>
  </sheetPr>
  <dimension ref="A1:C51"/>
  <sheetViews>
    <sheetView zoomScale="110" zoomScaleNormal="110" workbookViewId="0">
      <selection activeCell="B1" sqref="B1"/>
    </sheetView>
  </sheetViews>
  <sheetFormatPr defaultColWidth="8.81640625" defaultRowHeight="14.5" x14ac:dyDescent="0.35"/>
  <cols>
    <col min="1" max="1" width="5.1796875" customWidth="1"/>
    <col min="2" max="2" width="67.453125" customWidth="1"/>
    <col min="3" max="3" width="84.6328125" customWidth="1"/>
  </cols>
  <sheetData>
    <row r="1" spans="1:3" ht="16" x14ac:dyDescent="0.35">
      <c r="A1" s="12" t="s">
        <v>0</v>
      </c>
      <c r="B1" s="13"/>
      <c r="C1" s="13"/>
    </row>
    <row r="2" spans="1:3" ht="16" x14ac:dyDescent="0.35">
      <c r="A2" s="14" t="s">
        <v>1</v>
      </c>
      <c r="B2" s="13"/>
      <c r="C2" s="13"/>
    </row>
    <row r="3" spans="1:3" ht="16" x14ac:dyDescent="0.35">
      <c r="A3" s="15" t="s">
        <v>3</v>
      </c>
      <c r="B3" s="13"/>
      <c r="C3" s="13"/>
    </row>
    <row r="4" spans="1:3" ht="16" x14ac:dyDescent="0.35">
      <c r="A4" s="12" t="s">
        <v>2</v>
      </c>
      <c r="B4" s="13"/>
      <c r="C4" s="13"/>
    </row>
    <row r="5" spans="1:3" x14ac:dyDescent="0.35">
      <c r="A5" s="16"/>
      <c r="B5" s="13"/>
      <c r="C5" s="13"/>
    </row>
    <row r="6" spans="1:3" ht="66.75" customHeight="1" x14ac:dyDescent="0.35">
      <c r="A6" s="64" t="s">
        <v>30</v>
      </c>
      <c r="B6" s="64"/>
      <c r="C6" s="64"/>
    </row>
    <row r="7" spans="1:3" ht="15" customHeight="1" x14ac:dyDescent="0.35">
      <c r="A7" s="65"/>
      <c r="B7" s="66"/>
      <c r="C7" s="67"/>
    </row>
    <row r="8" spans="1:3" ht="45" customHeight="1" x14ac:dyDescent="0.35">
      <c r="A8" s="17" t="s">
        <v>7</v>
      </c>
      <c r="B8" s="63" t="s">
        <v>29</v>
      </c>
      <c r="C8" s="63"/>
    </row>
    <row r="9" spans="1:3" ht="45" customHeight="1" x14ac:dyDescent="0.35">
      <c r="A9" s="17" t="s">
        <v>8</v>
      </c>
      <c r="B9" s="63" t="s">
        <v>35</v>
      </c>
      <c r="C9" s="63"/>
    </row>
    <row r="10" spans="1:3" ht="45" customHeight="1" x14ac:dyDescent="0.35">
      <c r="A10" s="17" t="s">
        <v>9</v>
      </c>
      <c r="B10" s="63" t="s">
        <v>25</v>
      </c>
      <c r="C10" s="63"/>
    </row>
    <row r="11" spans="1:3" ht="45" customHeight="1" x14ac:dyDescent="0.35">
      <c r="A11" s="17" t="s">
        <v>10</v>
      </c>
      <c r="B11" s="63" t="s">
        <v>37</v>
      </c>
      <c r="C11" s="63"/>
    </row>
    <row r="12" spans="1:3" ht="45" customHeight="1" x14ac:dyDescent="0.35">
      <c r="A12" s="17" t="s">
        <v>11</v>
      </c>
      <c r="B12" s="63" t="s">
        <v>31</v>
      </c>
      <c r="C12" s="63"/>
    </row>
    <row r="13" spans="1:3" ht="45" customHeight="1" x14ac:dyDescent="0.35">
      <c r="A13" s="17" t="s">
        <v>12</v>
      </c>
      <c r="B13" s="63" t="s">
        <v>5</v>
      </c>
      <c r="C13" s="63"/>
    </row>
    <row r="14" spans="1:3" ht="45" customHeight="1" x14ac:dyDescent="0.35">
      <c r="A14" s="17" t="s">
        <v>13</v>
      </c>
      <c r="B14" s="63" t="s">
        <v>6</v>
      </c>
      <c r="C14" s="63"/>
    </row>
    <row r="15" spans="1:3" ht="94.5" customHeight="1" x14ac:dyDescent="0.35">
      <c r="A15" s="17" t="s">
        <v>14</v>
      </c>
      <c r="B15" s="63" t="s">
        <v>4</v>
      </c>
      <c r="C15" s="63"/>
    </row>
    <row r="19" spans="1:1" ht="130.5" customHeight="1" x14ac:dyDescent="0.35"/>
    <row r="21" spans="1:1" ht="27.75" customHeight="1" x14ac:dyDescent="0.35"/>
    <row r="22" spans="1:1" ht="16.5" customHeight="1" x14ac:dyDescent="0.35"/>
    <row r="24" spans="1:1" ht="15.5" x14ac:dyDescent="0.35">
      <c r="A24" s="1"/>
    </row>
    <row r="25" spans="1:1" ht="15.5" x14ac:dyDescent="0.35">
      <c r="A25" s="23"/>
    </row>
    <row r="26" spans="1:1" ht="15.5" x14ac:dyDescent="0.35">
      <c r="A26" s="1"/>
    </row>
    <row r="27" spans="1:1" ht="15.5" x14ac:dyDescent="0.35">
      <c r="A27" s="1"/>
    </row>
    <row r="31" spans="1:1" x14ac:dyDescent="0.35">
      <c r="A31" s="2"/>
    </row>
    <row r="33" spans="1:3" x14ac:dyDescent="0.35">
      <c r="A33" s="2"/>
    </row>
    <row r="35" spans="1:3" x14ac:dyDescent="0.35">
      <c r="A35" s="2"/>
    </row>
    <row r="37" spans="1:3" x14ac:dyDescent="0.35">
      <c r="A37" s="2"/>
    </row>
    <row r="39" spans="1:3" x14ac:dyDescent="0.35">
      <c r="A39" s="3"/>
    </row>
    <row r="41" spans="1:3" x14ac:dyDescent="0.35">
      <c r="A41" s="3"/>
    </row>
    <row r="47" spans="1:3" x14ac:dyDescent="0.35">
      <c r="B47" s="9"/>
      <c r="C47" s="4"/>
    </row>
    <row r="48" spans="1:3" x14ac:dyDescent="0.35">
      <c r="A48" s="8"/>
      <c r="B48" s="4"/>
      <c r="C48" s="4"/>
    </row>
    <row r="49" spans="1:3" x14ac:dyDescent="0.35">
      <c r="A49" s="6"/>
      <c r="B49" s="4"/>
      <c r="C49" s="4"/>
    </row>
    <row r="50" spans="1:3" x14ac:dyDescent="0.35">
      <c r="A50" s="6"/>
      <c r="B50" s="10"/>
      <c r="C50" s="4"/>
    </row>
    <row r="51" spans="1:3" x14ac:dyDescent="0.35">
      <c r="A51" s="7"/>
    </row>
  </sheetData>
  <mergeCells count="10">
    <mergeCell ref="B15:C15"/>
    <mergeCell ref="B10:C10"/>
    <mergeCell ref="B11:C11"/>
    <mergeCell ref="B12:C12"/>
    <mergeCell ref="A6:C6"/>
    <mergeCell ref="A7:C7"/>
    <mergeCell ref="B13:C13"/>
    <mergeCell ref="B14:C14"/>
    <mergeCell ref="B8:C8"/>
    <mergeCell ref="B9:C9"/>
  </mergeCells>
  <pageMargins left="0.7" right="0.7" top="0.75" bottom="0.75" header="0.3" footer="0.3"/>
  <pageSetup scale="55" fitToHeight="14" orientation="portrait" verticalDpi="1200" r:id="rId1"/>
  <headerFooter>
    <oddHeader>&amp;LRequest for Proposals for 
AED Units and Accessories
Issued by the State of Oklahoma
Solicitation Number [TBD] &amp;CAttachment H 
Cost Proposal</oddHeader>
    <oddFooter>&amp;C&amp;A&amp;RPage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6CD18-699C-4C9C-8964-76FBE2FE07B1}">
  <dimension ref="A1:G28"/>
  <sheetViews>
    <sheetView tabSelected="1" zoomScale="85" workbookViewId="0">
      <selection activeCell="B15" sqref="B15"/>
    </sheetView>
  </sheetViews>
  <sheetFormatPr defaultColWidth="8.81640625" defaultRowHeight="14.5" x14ac:dyDescent="0.35"/>
  <cols>
    <col min="1" max="1" width="29.6328125" customWidth="1"/>
    <col min="2" max="2" width="38.81640625" customWidth="1"/>
    <col min="3" max="3" width="7.6328125" customWidth="1"/>
    <col min="4" max="4" width="13.81640625" customWidth="1"/>
    <col min="5" max="5" width="14.6328125" customWidth="1"/>
    <col min="6" max="6" width="15.36328125" customWidth="1"/>
    <col min="7" max="7" width="21.453125" customWidth="1"/>
  </cols>
  <sheetData>
    <row r="1" spans="1:7" ht="16" x14ac:dyDescent="0.35">
      <c r="A1" s="12" t="s">
        <v>0</v>
      </c>
      <c r="B1" s="13"/>
    </row>
    <row r="2" spans="1:7" ht="16" x14ac:dyDescent="0.35">
      <c r="A2" s="14" t="s">
        <v>1</v>
      </c>
      <c r="B2" s="13"/>
    </row>
    <row r="3" spans="1:7" ht="16" x14ac:dyDescent="0.35">
      <c r="A3" s="15" t="s">
        <v>3</v>
      </c>
      <c r="B3" s="13"/>
      <c r="E3" s="5"/>
    </row>
    <row r="4" spans="1:7" ht="16" x14ac:dyDescent="0.35">
      <c r="A4" s="12" t="s">
        <v>2</v>
      </c>
      <c r="B4" s="13"/>
      <c r="C4" s="5"/>
    </row>
    <row r="7" spans="1:7" ht="18.5" x14ac:dyDescent="0.45">
      <c r="A7" s="69" t="s">
        <v>56</v>
      </c>
      <c r="B7" s="69"/>
      <c r="C7" s="69"/>
      <c r="D7" s="69"/>
      <c r="E7" s="69"/>
      <c r="F7" s="69"/>
      <c r="G7" s="69"/>
    </row>
    <row r="8" spans="1:7" ht="18.5" x14ac:dyDescent="0.45">
      <c r="A8" s="22" t="s">
        <v>24</v>
      </c>
      <c r="B8" s="70" t="s">
        <v>175</v>
      </c>
      <c r="C8" s="71"/>
      <c r="D8" s="71"/>
      <c r="E8" s="71"/>
      <c r="F8" s="71"/>
      <c r="G8" s="72"/>
    </row>
    <row r="9" spans="1:7" ht="18.5" x14ac:dyDescent="0.45">
      <c r="A9" s="68" t="s">
        <v>23</v>
      </c>
      <c r="B9" s="68"/>
      <c r="C9" s="68"/>
      <c r="D9" s="68"/>
      <c r="E9" s="68"/>
      <c r="F9" s="68"/>
      <c r="G9" s="68"/>
    </row>
    <row r="10" spans="1:7" x14ac:dyDescent="0.35">
      <c r="A10" s="18" t="s">
        <v>15</v>
      </c>
      <c r="B10" s="18" t="s">
        <v>16</v>
      </c>
      <c r="C10" s="18" t="s">
        <v>17</v>
      </c>
      <c r="D10" s="18" t="s">
        <v>18</v>
      </c>
      <c r="E10" s="18" t="s">
        <v>19</v>
      </c>
      <c r="F10" s="18" t="s">
        <v>20</v>
      </c>
      <c r="G10" s="18" t="s">
        <v>21</v>
      </c>
    </row>
    <row r="11" spans="1:7" ht="87" x14ac:dyDescent="0.35">
      <c r="A11" s="33" t="s">
        <v>61</v>
      </c>
      <c r="B11" s="34" t="s">
        <v>62</v>
      </c>
      <c r="C11" s="11" t="s">
        <v>22</v>
      </c>
      <c r="D11" s="11">
        <v>1</v>
      </c>
      <c r="E11" s="44">
        <v>2235.2823529411767</v>
      </c>
      <c r="F11" s="24">
        <f>(E11-G11)/E11</f>
        <v>0.20000263159279791</v>
      </c>
      <c r="G11" s="35">
        <v>1788.22</v>
      </c>
    </row>
    <row r="12" spans="1:7" ht="87" x14ac:dyDescent="0.35">
      <c r="A12" s="11" t="s">
        <v>140</v>
      </c>
      <c r="B12" s="43" t="s">
        <v>141</v>
      </c>
      <c r="C12" s="11" t="s">
        <v>22</v>
      </c>
      <c r="D12" s="11">
        <v>1</v>
      </c>
      <c r="E12" s="38">
        <v>3920</v>
      </c>
      <c r="F12" s="24">
        <f>(E12-G12)/E12</f>
        <v>0.2</v>
      </c>
      <c r="G12" s="35">
        <v>3136</v>
      </c>
    </row>
    <row r="13" spans="1:7" x14ac:dyDescent="0.35">
      <c r="A13" s="11"/>
      <c r="B13" s="11"/>
      <c r="C13" s="11"/>
      <c r="D13" s="11"/>
      <c r="E13" s="11"/>
      <c r="F13" s="11"/>
      <c r="G13" s="11"/>
    </row>
    <row r="14" spans="1:7" x14ac:dyDescent="0.35">
      <c r="A14" s="11"/>
      <c r="B14" s="11"/>
      <c r="C14" s="11"/>
      <c r="D14" s="11"/>
      <c r="E14" s="11"/>
      <c r="F14" s="11"/>
      <c r="G14" s="11"/>
    </row>
    <row r="15" spans="1:7" x14ac:dyDescent="0.35">
      <c r="A15" s="11"/>
      <c r="B15" s="11"/>
      <c r="C15" s="11"/>
      <c r="D15" s="11"/>
      <c r="E15" s="11"/>
      <c r="F15" s="11"/>
      <c r="G15" s="11"/>
    </row>
    <row r="16" spans="1:7" x14ac:dyDescent="0.35">
      <c r="A16" s="11"/>
      <c r="B16" s="11"/>
      <c r="C16" s="11"/>
      <c r="D16" s="11"/>
      <c r="E16" s="11"/>
      <c r="F16" s="11"/>
      <c r="G16" s="11"/>
    </row>
    <row r="17" spans="1:7" x14ac:dyDescent="0.35">
      <c r="A17" s="11"/>
      <c r="B17" s="11"/>
      <c r="C17" s="11"/>
      <c r="D17" s="11"/>
      <c r="E17" s="11"/>
      <c r="F17" s="11"/>
      <c r="G17" s="11"/>
    </row>
    <row r="18" spans="1:7" x14ac:dyDescent="0.35">
      <c r="A18" s="11"/>
      <c r="B18" s="11"/>
      <c r="C18" s="11"/>
      <c r="D18" s="11"/>
      <c r="E18" s="11"/>
      <c r="F18" s="11"/>
      <c r="G18" s="11"/>
    </row>
    <row r="19" spans="1:7" x14ac:dyDescent="0.35">
      <c r="A19" s="11"/>
      <c r="B19" s="11"/>
      <c r="C19" s="11"/>
      <c r="D19" s="11"/>
      <c r="E19" s="11"/>
      <c r="F19" s="11"/>
      <c r="G19" s="11"/>
    </row>
    <row r="20" spans="1:7" x14ac:dyDescent="0.35">
      <c r="A20" s="11"/>
      <c r="B20" s="11"/>
      <c r="C20" s="11"/>
      <c r="D20" s="11"/>
      <c r="E20" s="11"/>
      <c r="F20" s="11"/>
      <c r="G20" s="11"/>
    </row>
    <row r="21" spans="1:7" x14ac:dyDescent="0.35">
      <c r="A21" s="11"/>
      <c r="B21" s="11"/>
      <c r="C21" s="11"/>
      <c r="D21" s="11"/>
      <c r="E21" s="11"/>
      <c r="F21" s="11"/>
      <c r="G21" s="11"/>
    </row>
    <row r="22" spans="1:7" x14ac:dyDescent="0.35">
      <c r="A22" s="11"/>
      <c r="B22" s="11"/>
      <c r="C22" s="11"/>
      <c r="D22" s="11"/>
      <c r="E22" s="11"/>
      <c r="F22" s="11"/>
      <c r="G22" s="11"/>
    </row>
    <row r="23" spans="1:7" x14ac:dyDescent="0.35">
      <c r="A23" s="11"/>
      <c r="B23" s="11"/>
      <c r="C23" s="11"/>
      <c r="D23" s="11"/>
      <c r="E23" s="11"/>
      <c r="F23" s="11"/>
      <c r="G23" s="11"/>
    </row>
    <row r="24" spans="1:7" x14ac:dyDescent="0.35">
      <c r="A24" s="11"/>
      <c r="B24" s="11"/>
      <c r="C24" s="11"/>
      <c r="D24" s="11"/>
      <c r="E24" s="11"/>
      <c r="F24" s="11"/>
      <c r="G24" s="11"/>
    </row>
    <row r="25" spans="1:7" x14ac:dyDescent="0.35">
      <c r="A25" s="11"/>
      <c r="B25" s="11"/>
      <c r="C25" s="11"/>
      <c r="D25" s="11"/>
      <c r="E25" s="11"/>
      <c r="F25" s="11"/>
      <c r="G25" s="11"/>
    </row>
    <row r="26" spans="1:7" x14ac:dyDescent="0.35">
      <c r="A26" s="25" t="s">
        <v>36</v>
      </c>
    </row>
    <row r="28" spans="1:7" x14ac:dyDescent="0.35">
      <c r="A28" t="s">
        <v>58</v>
      </c>
      <c r="B28" t="s">
        <v>59</v>
      </c>
    </row>
  </sheetData>
  <mergeCells count="3">
    <mergeCell ref="A9:G9"/>
    <mergeCell ref="A7:G7"/>
    <mergeCell ref="B8:G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0A5C-3B7D-4A99-98A9-C5A8C370C22F}">
  <dimension ref="A1:G26"/>
  <sheetViews>
    <sheetView workbookViewId="0">
      <selection activeCell="I17" sqref="I17"/>
    </sheetView>
  </sheetViews>
  <sheetFormatPr defaultColWidth="8.81640625" defaultRowHeight="14.5" x14ac:dyDescent="0.35"/>
  <cols>
    <col min="1" max="1" width="29.6328125" customWidth="1"/>
    <col min="2" max="2" width="38.81640625" customWidth="1"/>
    <col min="3" max="3" width="10.36328125" customWidth="1"/>
    <col min="4" max="4" width="14.81640625" customWidth="1"/>
    <col min="5" max="5" width="14.6328125" customWidth="1"/>
    <col min="6" max="6" width="15.36328125" customWidth="1"/>
    <col min="7" max="7" width="21.453125" customWidth="1"/>
  </cols>
  <sheetData>
    <row r="1" spans="1:7" ht="16" x14ac:dyDescent="0.35">
      <c r="A1" s="12" t="s">
        <v>0</v>
      </c>
      <c r="B1" s="13"/>
    </row>
    <row r="2" spans="1:7" ht="16" x14ac:dyDescent="0.35">
      <c r="A2" s="14" t="s">
        <v>1</v>
      </c>
      <c r="B2" s="13"/>
    </row>
    <row r="3" spans="1:7" ht="16" x14ac:dyDescent="0.35">
      <c r="A3" s="15" t="s">
        <v>3</v>
      </c>
      <c r="B3" s="13"/>
      <c r="E3" s="5"/>
    </row>
    <row r="4" spans="1:7" ht="16" x14ac:dyDescent="0.35">
      <c r="A4" s="12" t="s">
        <v>2</v>
      </c>
      <c r="B4" s="13"/>
      <c r="C4" s="5"/>
    </row>
    <row r="7" spans="1:7" ht="18.5" x14ac:dyDescent="0.45">
      <c r="A7" s="69" t="s">
        <v>57</v>
      </c>
      <c r="B7" s="69"/>
      <c r="C7" s="69"/>
      <c r="D7" s="69"/>
      <c r="E7" s="69"/>
      <c r="F7" s="69"/>
      <c r="G7" s="69"/>
    </row>
    <row r="8" spans="1:7" ht="18.5" x14ac:dyDescent="0.45">
      <c r="A8" s="22" t="s">
        <v>24</v>
      </c>
      <c r="B8" s="70"/>
      <c r="C8" s="71"/>
      <c r="D8" s="71"/>
      <c r="E8" s="71"/>
      <c r="F8" s="71"/>
      <c r="G8" s="72"/>
    </row>
    <row r="9" spans="1:7" ht="18.5" x14ac:dyDescent="0.45">
      <c r="A9" s="68" t="s">
        <v>33</v>
      </c>
      <c r="B9" s="68"/>
      <c r="C9" s="68"/>
      <c r="D9" s="68"/>
      <c r="E9" s="68"/>
      <c r="F9" s="68"/>
      <c r="G9" s="68"/>
    </row>
    <row r="10" spans="1:7" x14ac:dyDescent="0.35">
      <c r="A10" s="18" t="s">
        <v>15</v>
      </c>
      <c r="B10" s="18" t="s">
        <v>16</v>
      </c>
      <c r="C10" s="18" t="s">
        <v>17</v>
      </c>
      <c r="D10" s="18" t="s">
        <v>18</v>
      </c>
      <c r="E10" s="18" t="s">
        <v>19</v>
      </c>
      <c r="F10" s="18" t="s">
        <v>20</v>
      </c>
      <c r="G10" s="18" t="s">
        <v>21</v>
      </c>
    </row>
    <row r="11" spans="1:7" x14ac:dyDescent="0.35">
      <c r="A11" s="19"/>
      <c r="B11" s="19" t="s">
        <v>51</v>
      </c>
      <c r="C11" s="19"/>
      <c r="D11" s="19"/>
      <c r="E11" s="20"/>
      <c r="F11" s="21"/>
      <c r="G11" s="20">
        <f>E11-(E11*F11)</f>
        <v>0</v>
      </c>
    </row>
    <row r="12" spans="1:7" x14ac:dyDescent="0.35">
      <c r="A12" s="11"/>
      <c r="B12" s="11"/>
      <c r="C12" s="11"/>
      <c r="D12" s="11"/>
      <c r="E12" s="11"/>
      <c r="F12" s="11"/>
      <c r="G12" s="11"/>
    </row>
    <row r="13" spans="1:7" x14ac:dyDescent="0.35">
      <c r="A13" s="11"/>
      <c r="B13" s="11"/>
      <c r="C13" s="11"/>
      <c r="D13" s="11"/>
      <c r="E13" s="11"/>
      <c r="F13" s="11"/>
      <c r="G13" s="11"/>
    </row>
    <row r="14" spans="1:7" x14ac:dyDescent="0.35">
      <c r="A14" s="11"/>
      <c r="B14" s="11"/>
      <c r="C14" s="11"/>
      <c r="D14" s="11"/>
      <c r="E14" s="11"/>
      <c r="F14" s="11"/>
      <c r="G14" s="11"/>
    </row>
    <row r="15" spans="1:7" x14ac:dyDescent="0.35">
      <c r="A15" s="11"/>
      <c r="B15" s="11"/>
      <c r="C15" s="11"/>
      <c r="D15" s="11"/>
      <c r="E15" s="11"/>
      <c r="F15" s="11"/>
      <c r="G15" s="11"/>
    </row>
    <row r="16" spans="1:7" x14ac:dyDescent="0.35">
      <c r="A16" s="11"/>
      <c r="B16" s="11"/>
      <c r="C16" s="11"/>
      <c r="D16" s="11"/>
      <c r="E16" s="11"/>
      <c r="F16" s="11"/>
      <c r="G16" s="11"/>
    </row>
    <row r="17" spans="1:7" x14ac:dyDescent="0.35">
      <c r="A17" s="11"/>
      <c r="B17" s="11"/>
      <c r="C17" s="11"/>
      <c r="D17" s="11"/>
      <c r="E17" s="11"/>
      <c r="F17" s="11"/>
      <c r="G17" s="11"/>
    </row>
    <row r="18" spans="1:7" x14ac:dyDescent="0.35">
      <c r="A18" s="11"/>
      <c r="B18" s="11"/>
      <c r="C18" s="11"/>
      <c r="D18" s="11"/>
      <c r="E18" s="11"/>
      <c r="F18" s="11"/>
      <c r="G18" s="11"/>
    </row>
    <row r="19" spans="1:7" x14ac:dyDescent="0.35">
      <c r="A19" s="11"/>
      <c r="B19" s="11"/>
      <c r="C19" s="11"/>
      <c r="D19" s="11"/>
      <c r="E19" s="11"/>
      <c r="F19" s="11"/>
      <c r="G19" s="11"/>
    </row>
    <row r="20" spans="1:7" x14ac:dyDescent="0.35">
      <c r="A20" s="11"/>
      <c r="B20" s="11"/>
      <c r="C20" s="11"/>
      <c r="D20" s="11"/>
      <c r="E20" s="11"/>
      <c r="F20" s="11"/>
      <c r="G20" s="11"/>
    </row>
    <row r="21" spans="1:7" x14ac:dyDescent="0.35">
      <c r="A21" s="11"/>
      <c r="B21" s="11"/>
      <c r="C21" s="11"/>
      <c r="D21" s="11"/>
      <c r="E21" s="11"/>
      <c r="F21" s="11"/>
      <c r="G21" s="11"/>
    </row>
    <row r="22" spans="1:7" x14ac:dyDescent="0.35">
      <c r="A22" s="11"/>
      <c r="B22" s="11"/>
      <c r="C22" s="11"/>
      <c r="D22" s="11"/>
      <c r="E22" s="11"/>
      <c r="F22" s="11"/>
      <c r="G22" s="11"/>
    </row>
    <row r="23" spans="1:7" x14ac:dyDescent="0.35">
      <c r="A23" s="11"/>
      <c r="B23" s="11"/>
      <c r="C23" s="11"/>
      <c r="D23" s="11"/>
      <c r="E23" s="11"/>
      <c r="F23" s="11"/>
      <c r="G23" s="11"/>
    </row>
    <row r="24" spans="1:7" x14ac:dyDescent="0.35">
      <c r="A24" s="11"/>
      <c r="B24" s="11"/>
      <c r="C24" s="11"/>
      <c r="D24" s="11"/>
      <c r="E24" s="11"/>
      <c r="F24" s="11"/>
      <c r="G24" s="11"/>
    </row>
    <row r="25" spans="1:7" x14ac:dyDescent="0.35">
      <c r="A25" s="11"/>
      <c r="B25" s="11"/>
      <c r="C25" s="11"/>
      <c r="D25" s="11"/>
      <c r="E25" s="11"/>
      <c r="F25" s="11"/>
      <c r="G25" s="11"/>
    </row>
    <row r="26" spans="1:7" x14ac:dyDescent="0.35">
      <c r="A26" s="25" t="s">
        <v>36</v>
      </c>
    </row>
  </sheetData>
  <mergeCells count="3">
    <mergeCell ref="A7:G7"/>
    <mergeCell ref="B8:G8"/>
    <mergeCell ref="A9:G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B2C8-69A2-4387-8324-B714712879B9}">
  <dimension ref="A1:G36"/>
  <sheetViews>
    <sheetView topLeftCell="A6" workbookViewId="0">
      <selection activeCell="B8" sqref="B8:G8"/>
    </sheetView>
  </sheetViews>
  <sheetFormatPr defaultColWidth="8.81640625" defaultRowHeight="14.5" x14ac:dyDescent="0.35"/>
  <cols>
    <col min="1" max="1" width="29.6328125" customWidth="1"/>
    <col min="2" max="2" width="46.6328125" customWidth="1"/>
    <col min="3" max="3" width="13.6328125" customWidth="1"/>
    <col min="4" max="4" width="11.36328125" customWidth="1"/>
    <col min="5" max="5" width="14.6328125" customWidth="1"/>
    <col min="6" max="6" width="15.36328125" customWidth="1"/>
    <col min="7" max="7" width="21.453125" style="28" customWidth="1"/>
  </cols>
  <sheetData>
    <row r="1" spans="1:7" ht="16" x14ac:dyDescent="0.35">
      <c r="A1" s="12" t="s">
        <v>0</v>
      </c>
      <c r="B1" s="13"/>
    </row>
    <row r="2" spans="1:7" ht="16" x14ac:dyDescent="0.35">
      <c r="A2" s="14" t="s">
        <v>1</v>
      </c>
      <c r="B2" s="13"/>
    </row>
    <row r="3" spans="1:7" ht="16" x14ac:dyDescent="0.35">
      <c r="A3" s="15" t="s">
        <v>3</v>
      </c>
      <c r="B3" s="13"/>
      <c r="E3" s="5"/>
    </row>
    <row r="4" spans="1:7" ht="16" x14ac:dyDescent="0.35">
      <c r="A4" s="12" t="s">
        <v>2</v>
      </c>
      <c r="B4" s="13"/>
      <c r="C4" s="5"/>
    </row>
    <row r="7" spans="1:7" ht="18.5" x14ac:dyDescent="0.45">
      <c r="A7" s="69" t="s">
        <v>57</v>
      </c>
      <c r="B7" s="69"/>
      <c r="C7" s="69"/>
      <c r="D7" s="69"/>
      <c r="E7" s="69"/>
      <c r="F7" s="69"/>
      <c r="G7" s="69"/>
    </row>
    <row r="8" spans="1:7" ht="18.5" x14ac:dyDescent="0.45">
      <c r="A8" s="22" t="s">
        <v>24</v>
      </c>
      <c r="B8" s="70" t="s">
        <v>175</v>
      </c>
      <c r="C8" s="71"/>
      <c r="D8" s="71"/>
      <c r="E8" s="71"/>
      <c r="F8" s="71"/>
      <c r="G8" s="72"/>
    </row>
    <row r="9" spans="1:7" ht="18.5" x14ac:dyDescent="0.45">
      <c r="A9" s="68" t="s">
        <v>34</v>
      </c>
      <c r="B9" s="68"/>
      <c r="C9" s="68"/>
      <c r="D9" s="68"/>
      <c r="E9" s="68"/>
      <c r="F9" s="68"/>
      <c r="G9" s="68"/>
    </row>
    <row r="10" spans="1:7" x14ac:dyDescent="0.35">
      <c r="A10" s="18" t="s">
        <v>15</v>
      </c>
      <c r="B10" s="18" t="s">
        <v>16</v>
      </c>
      <c r="C10" s="18" t="s">
        <v>17</v>
      </c>
      <c r="D10" s="18" t="s">
        <v>18</v>
      </c>
      <c r="E10" s="18" t="s">
        <v>19</v>
      </c>
      <c r="F10" s="18" t="s">
        <v>20</v>
      </c>
      <c r="G10" s="29" t="s">
        <v>21</v>
      </c>
    </row>
    <row r="11" spans="1:7" ht="43.5" x14ac:dyDescent="0.35">
      <c r="A11" s="33" t="s">
        <v>38</v>
      </c>
      <c r="B11" s="33" t="s">
        <v>96</v>
      </c>
      <c r="C11" s="11" t="s">
        <v>22</v>
      </c>
      <c r="D11" s="11">
        <v>1</v>
      </c>
      <c r="E11" s="27">
        <v>117.63529411764705</v>
      </c>
      <c r="F11" s="24">
        <f>(E11-G11)/E11</f>
        <v>0.19999999999999993</v>
      </c>
      <c r="G11" s="39">
        <f>E11*0.8</f>
        <v>94.108235294117648</v>
      </c>
    </row>
    <row r="12" spans="1:7" ht="72.5" x14ac:dyDescent="0.35">
      <c r="A12" s="33" t="s">
        <v>43</v>
      </c>
      <c r="B12" s="33" t="s">
        <v>97</v>
      </c>
      <c r="C12" s="11" t="s">
        <v>22</v>
      </c>
      <c r="D12" s="11">
        <v>1</v>
      </c>
      <c r="E12" s="27">
        <v>29.4</v>
      </c>
      <c r="F12" s="24">
        <f t="shared" ref="F12:F33" si="0">(E12-G12)/E12</f>
        <v>0.19999999999999998</v>
      </c>
      <c r="G12" s="40">
        <v>23.52</v>
      </c>
    </row>
    <row r="13" spans="1:7" ht="29" x14ac:dyDescent="0.35">
      <c r="A13" s="36" t="s">
        <v>48</v>
      </c>
      <c r="B13" s="33" t="s">
        <v>98</v>
      </c>
      <c r="C13" s="11" t="s">
        <v>22</v>
      </c>
      <c r="D13" s="11">
        <v>1</v>
      </c>
      <c r="E13" s="27">
        <v>117.63529411764705</v>
      </c>
      <c r="F13" s="24">
        <f t="shared" si="0"/>
        <v>0.19998499849984994</v>
      </c>
      <c r="G13" s="40">
        <v>94.11</v>
      </c>
    </row>
    <row r="14" spans="1:7" ht="29" x14ac:dyDescent="0.35">
      <c r="A14" s="33" t="s">
        <v>44</v>
      </c>
      <c r="B14" s="33" t="s">
        <v>99</v>
      </c>
      <c r="C14" s="11" t="s">
        <v>22</v>
      </c>
      <c r="D14" s="11">
        <v>1</v>
      </c>
      <c r="E14" s="27">
        <v>230.57647058823531</v>
      </c>
      <c r="F14" s="24">
        <f t="shared" si="0"/>
        <v>0.20000510230113783</v>
      </c>
      <c r="G14" s="40">
        <v>184.46</v>
      </c>
    </row>
    <row r="15" spans="1:7" ht="43.5" x14ac:dyDescent="0.35">
      <c r="A15" s="36" t="s">
        <v>84</v>
      </c>
      <c r="B15" s="41" t="s">
        <v>100</v>
      </c>
      <c r="C15" s="11" t="s">
        <v>22</v>
      </c>
      <c r="D15" s="11">
        <v>1</v>
      </c>
      <c r="E15" s="27">
        <v>70.576470588235296</v>
      </c>
      <c r="F15" s="24">
        <f t="shared" si="0"/>
        <v>0.20001666944490748</v>
      </c>
      <c r="G15" s="40">
        <v>56.46</v>
      </c>
    </row>
    <row r="16" spans="1:7" ht="58" x14ac:dyDescent="0.35">
      <c r="A16" s="33" t="s">
        <v>40</v>
      </c>
      <c r="B16" s="33" t="s">
        <v>101</v>
      </c>
      <c r="C16" s="11" t="s">
        <v>22</v>
      </c>
      <c r="D16" s="11">
        <v>1</v>
      </c>
      <c r="E16" s="27">
        <v>117.63529411764705</v>
      </c>
      <c r="F16" s="24">
        <f t="shared" si="0"/>
        <v>0.19998499849984994</v>
      </c>
      <c r="G16" s="40">
        <v>94.11</v>
      </c>
    </row>
    <row r="17" spans="1:7" ht="29" x14ac:dyDescent="0.35">
      <c r="A17" s="33" t="s">
        <v>85</v>
      </c>
      <c r="B17" s="33" t="s">
        <v>102</v>
      </c>
      <c r="C17" s="11" t="s">
        <v>22</v>
      </c>
      <c r="D17" s="11">
        <v>1</v>
      </c>
      <c r="E17" s="27">
        <v>164.69411764705885</v>
      </c>
      <c r="F17" s="24">
        <f t="shared" si="0"/>
        <v>0.20003214515322534</v>
      </c>
      <c r="G17" s="40">
        <v>131.75</v>
      </c>
    </row>
    <row r="18" spans="1:7" ht="43.5" x14ac:dyDescent="0.35">
      <c r="A18" s="33" t="s">
        <v>46</v>
      </c>
      <c r="B18" s="33" t="s">
        <v>103</v>
      </c>
      <c r="C18" s="11" t="s">
        <v>22</v>
      </c>
      <c r="D18" s="11">
        <v>1</v>
      </c>
      <c r="E18" s="27">
        <v>235.2823529411765</v>
      </c>
      <c r="F18" s="24">
        <f t="shared" si="0"/>
        <v>0.20002500125006259</v>
      </c>
      <c r="G18" s="40">
        <v>188.22</v>
      </c>
    </row>
    <row r="19" spans="1:7" ht="43.5" x14ac:dyDescent="0.35">
      <c r="A19" s="33" t="s">
        <v>47</v>
      </c>
      <c r="B19" s="33" t="s">
        <v>104</v>
      </c>
      <c r="C19" s="11" t="s">
        <v>22</v>
      </c>
      <c r="D19" s="11">
        <v>1</v>
      </c>
      <c r="E19" s="27">
        <v>208.22352941176473</v>
      </c>
      <c r="F19" s="24">
        <f t="shared" si="0"/>
        <v>0.19999434996327478</v>
      </c>
      <c r="G19" s="40">
        <v>166.58</v>
      </c>
    </row>
    <row r="20" spans="1:7" ht="43.5" x14ac:dyDescent="0.35">
      <c r="A20" s="33" t="s">
        <v>45</v>
      </c>
      <c r="B20" s="33" t="s">
        <v>105</v>
      </c>
      <c r="C20" s="11" t="s">
        <v>22</v>
      </c>
      <c r="D20" s="11">
        <v>1</v>
      </c>
      <c r="E20" s="27">
        <v>17.63529411764706</v>
      </c>
      <c r="F20" s="24">
        <f t="shared" si="0"/>
        <v>0.19989993328885933</v>
      </c>
      <c r="G20" s="40">
        <v>14.11</v>
      </c>
    </row>
    <row r="21" spans="1:7" ht="43.5" x14ac:dyDescent="0.35">
      <c r="A21" s="33" t="s">
        <v>86</v>
      </c>
      <c r="B21" s="33" t="s">
        <v>106</v>
      </c>
      <c r="C21" s="11" t="s">
        <v>22</v>
      </c>
      <c r="D21" s="11">
        <v>1</v>
      </c>
      <c r="E21" s="27">
        <v>2.2941176470588234</v>
      </c>
      <c r="F21" s="24">
        <f t="shared" si="0"/>
        <v>0.20230769230769222</v>
      </c>
      <c r="G21" s="40">
        <v>1.83</v>
      </c>
    </row>
    <row r="22" spans="1:7" ht="43.5" x14ac:dyDescent="0.35">
      <c r="A22" s="33" t="s">
        <v>39</v>
      </c>
      <c r="B22" s="33" t="s">
        <v>107</v>
      </c>
      <c r="C22" s="11" t="s">
        <v>22</v>
      </c>
      <c r="D22" s="11">
        <v>1</v>
      </c>
      <c r="E22" s="27">
        <v>88.223529411764702</v>
      </c>
      <c r="F22" s="24">
        <f t="shared" si="0"/>
        <v>0.1999866648886518</v>
      </c>
      <c r="G22" s="40">
        <v>70.58</v>
      </c>
    </row>
    <row r="23" spans="1:7" ht="43.5" x14ac:dyDescent="0.35">
      <c r="A23" s="33" t="s">
        <v>87</v>
      </c>
      <c r="B23" s="33" t="s">
        <v>108</v>
      </c>
      <c r="C23" s="11" t="s">
        <v>22</v>
      </c>
      <c r="D23" s="11">
        <v>1</v>
      </c>
      <c r="E23" s="27">
        <v>82.341176470588238</v>
      </c>
      <c r="F23" s="24">
        <f t="shared" si="0"/>
        <v>0.20003571938848402</v>
      </c>
      <c r="G23" s="40">
        <v>65.87</v>
      </c>
    </row>
    <row r="24" spans="1:7" ht="43.5" x14ac:dyDescent="0.35">
      <c r="A24" s="33" t="s">
        <v>41</v>
      </c>
      <c r="B24" s="33" t="s">
        <v>109</v>
      </c>
      <c r="C24" s="11" t="s">
        <v>22</v>
      </c>
      <c r="D24" s="11">
        <v>1</v>
      </c>
      <c r="E24" s="27">
        <v>29.4</v>
      </c>
      <c r="F24" s="24">
        <f t="shared" si="0"/>
        <v>0.19999999999999998</v>
      </c>
      <c r="G24" s="40">
        <v>23.52</v>
      </c>
    </row>
    <row r="25" spans="1:7" ht="29" x14ac:dyDescent="0.35">
      <c r="A25" s="33" t="s">
        <v>42</v>
      </c>
      <c r="B25" s="33" t="s">
        <v>110</v>
      </c>
      <c r="C25" s="11" t="s">
        <v>22</v>
      </c>
      <c r="D25" s="11">
        <v>1</v>
      </c>
      <c r="E25" s="27">
        <v>11.752941176470589</v>
      </c>
      <c r="F25" s="24">
        <f t="shared" si="0"/>
        <v>0.20020020020020024</v>
      </c>
      <c r="G25" s="40">
        <v>9.4</v>
      </c>
    </row>
    <row r="26" spans="1:7" ht="43.5" x14ac:dyDescent="0.35">
      <c r="A26" s="33" t="s">
        <v>88</v>
      </c>
      <c r="B26" s="33" t="s">
        <v>111</v>
      </c>
      <c r="C26" s="11" t="s">
        <v>22</v>
      </c>
      <c r="D26" s="11">
        <v>1</v>
      </c>
      <c r="E26" s="27">
        <v>35.28235294117647</v>
      </c>
      <c r="F26" s="24">
        <f t="shared" si="0"/>
        <v>0.20016672224074691</v>
      </c>
      <c r="G26" s="40">
        <v>28.22</v>
      </c>
    </row>
    <row r="27" spans="1:7" x14ac:dyDescent="0.35">
      <c r="A27" s="33" t="s">
        <v>89</v>
      </c>
      <c r="B27" s="33" t="s">
        <v>112</v>
      </c>
      <c r="C27" s="11" t="s">
        <v>22</v>
      </c>
      <c r="D27" s="11">
        <v>1</v>
      </c>
      <c r="E27" s="27">
        <v>5.882352941176471</v>
      </c>
      <c r="F27" s="24">
        <f t="shared" si="0"/>
        <v>0.19930000000000006</v>
      </c>
      <c r="G27" s="40">
        <v>4.71</v>
      </c>
    </row>
    <row r="28" spans="1:7" ht="29" x14ac:dyDescent="0.35">
      <c r="A28" s="36" t="s">
        <v>90</v>
      </c>
      <c r="B28" s="36" t="s">
        <v>113</v>
      </c>
      <c r="C28" s="11" t="s">
        <v>22</v>
      </c>
      <c r="D28" s="11">
        <v>1</v>
      </c>
      <c r="E28" s="27">
        <v>35.28235294117647</v>
      </c>
      <c r="F28" s="24">
        <f t="shared" si="0"/>
        <v>0.20016672224074691</v>
      </c>
      <c r="G28" s="40">
        <v>28.22</v>
      </c>
    </row>
    <row r="29" spans="1:7" ht="43.5" x14ac:dyDescent="0.35">
      <c r="A29" s="33" t="s">
        <v>91</v>
      </c>
      <c r="B29" s="33" t="s">
        <v>114</v>
      </c>
      <c r="C29" s="11" t="s">
        <v>22</v>
      </c>
      <c r="D29" s="11">
        <v>1</v>
      </c>
      <c r="E29" s="27">
        <v>235.2823529411765</v>
      </c>
      <c r="F29" s="24">
        <f t="shared" si="0"/>
        <v>0.20002500125006259</v>
      </c>
      <c r="G29" s="40">
        <v>188.22</v>
      </c>
    </row>
    <row r="30" spans="1:7" ht="29" x14ac:dyDescent="0.35">
      <c r="A30" s="33" t="s">
        <v>92</v>
      </c>
      <c r="B30" s="37" t="s">
        <v>115</v>
      </c>
      <c r="C30" s="11" t="s">
        <v>22</v>
      </c>
      <c r="D30" s="11">
        <v>1</v>
      </c>
      <c r="E30" s="27">
        <v>294.10588235294119</v>
      </c>
      <c r="F30" s="24">
        <f t="shared" si="0"/>
        <v>0.19998199927997126</v>
      </c>
      <c r="G30" s="40">
        <v>235.29</v>
      </c>
    </row>
    <row r="31" spans="1:7" ht="58" x14ac:dyDescent="0.35">
      <c r="A31" s="33" t="s">
        <v>93</v>
      </c>
      <c r="B31" s="33" t="s">
        <v>116</v>
      </c>
      <c r="C31" s="11" t="s">
        <v>22</v>
      </c>
      <c r="D31" s="11">
        <v>1</v>
      </c>
      <c r="E31" s="27">
        <v>82.341176470588238</v>
      </c>
      <c r="F31" s="24">
        <f t="shared" si="0"/>
        <v>0.20003571938848402</v>
      </c>
      <c r="G31" s="40">
        <v>65.87</v>
      </c>
    </row>
    <row r="32" spans="1:7" x14ac:dyDescent="0.35">
      <c r="A32" s="33" t="s">
        <v>94</v>
      </c>
      <c r="B32" s="37" t="s">
        <v>117</v>
      </c>
      <c r="C32" s="11" t="s">
        <v>22</v>
      </c>
      <c r="D32" s="11">
        <v>1</v>
      </c>
      <c r="E32" s="27">
        <v>66.17647058823529</v>
      </c>
      <c r="F32" s="24">
        <f t="shared" si="0"/>
        <v>0.20001777777777777</v>
      </c>
      <c r="G32" s="40">
        <v>52.94</v>
      </c>
    </row>
    <row r="33" spans="1:7" x14ac:dyDescent="0.35">
      <c r="A33" s="33" t="s">
        <v>95</v>
      </c>
      <c r="B33" s="37" t="s">
        <v>118</v>
      </c>
      <c r="C33" s="11" t="s">
        <v>22</v>
      </c>
      <c r="D33" s="11">
        <v>1</v>
      </c>
      <c r="E33" s="27">
        <v>89.705882352941174</v>
      </c>
      <c r="F33" s="24">
        <f t="shared" si="0"/>
        <v>0.1999409836065574</v>
      </c>
      <c r="G33" s="40">
        <v>71.77</v>
      </c>
    </row>
    <row r="34" spans="1:7" x14ac:dyDescent="0.35">
      <c r="A34" s="25" t="s">
        <v>36</v>
      </c>
    </row>
    <row r="36" spans="1:7" x14ac:dyDescent="0.35">
      <c r="A36" t="s">
        <v>58</v>
      </c>
      <c r="B36" t="s">
        <v>60</v>
      </c>
    </row>
  </sheetData>
  <mergeCells count="3">
    <mergeCell ref="A7:G7"/>
    <mergeCell ref="B8:G8"/>
    <mergeCell ref="A9:G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335C-1272-4EC1-8EFF-DC0ED2FBEAE2}">
  <dimension ref="A1:G83"/>
  <sheetViews>
    <sheetView topLeftCell="A21" workbookViewId="0">
      <selection activeCell="E24" sqref="E24"/>
    </sheetView>
  </sheetViews>
  <sheetFormatPr defaultColWidth="8.81640625" defaultRowHeight="14.5" x14ac:dyDescent="0.35"/>
  <cols>
    <col min="1" max="1" width="29.6328125" customWidth="1"/>
    <col min="2" max="2" width="54.6328125" customWidth="1"/>
    <col min="3" max="3" width="10.36328125" customWidth="1"/>
    <col min="4" max="4" width="14.81640625" customWidth="1"/>
    <col min="5" max="5" width="14.6328125" customWidth="1"/>
    <col min="6" max="6" width="15.36328125" customWidth="1"/>
    <col min="7" max="7" width="21.453125" customWidth="1"/>
  </cols>
  <sheetData>
    <row r="1" spans="1:7" ht="16" x14ac:dyDescent="0.35">
      <c r="A1" s="12" t="s">
        <v>0</v>
      </c>
      <c r="B1" s="13"/>
    </row>
    <row r="2" spans="1:7" ht="16" x14ac:dyDescent="0.35">
      <c r="A2" s="14" t="s">
        <v>1</v>
      </c>
      <c r="B2" s="13"/>
    </row>
    <row r="3" spans="1:7" ht="16" x14ac:dyDescent="0.35">
      <c r="A3" s="15" t="s">
        <v>3</v>
      </c>
      <c r="B3" s="13"/>
      <c r="E3" s="5"/>
    </row>
    <row r="4" spans="1:7" ht="16" x14ac:dyDescent="0.35">
      <c r="A4" s="12" t="s">
        <v>2</v>
      </c>
      <c r="B4" s="13"/>
      <c r="C4" s="5"/>
    </row>
    <row r="7" spans="1:7" ht="18.5" x14ac:dyDescent="0.45">
      <c r="A7" s="69" t="s">
        <v>56</v>
      </c>
      <c r="B7" s="69"/>
      <c r="C7" s="69"/>
      <c r="D7" s="69"/>
      <c r="E7" s="69"/>
      <c r="F7" s="69"/>
      <c r="G7" s="69"/>
    </row>
    <row r="8" spans="1:7" ht="18.5" x14ac:dyDescent="0.45">
      <c r="A8" s="22" t="s">
        <v>24</v>
      </c>
      <c r="B8" s="70" t="s">
        <v>175</v>
      </c>
      <c r="C8" s="71"/>
      <c r="D8" s="71"/>
      <c r="E8" s="71"/>
      <c r="F8" s="71"/>
      <c r="G8" s="72"/>
    </row>
    <row r="9" spans="1:7" ht="18.5" x14ac:dyDescent="0.45">
      <c r="A9" s="68" t="s">
        <v>32</v>
      </c>
      <c r="B9" s="68"/>
      <c r="C9" s="68"/>
      <c r="D9" s="68"/>
      <c r="E9" s="68"/>
      <c r="F9" s="68"/>
      <c r="G9" s="68"/>
    </row>
    <row r="10" spans="1:7" ht="15.5" x14ac:dyDescent="0.35">
      <c r="A10" s="73" t="s">
        <v>26</v>
      </c>
      <c r="B10" s="74"/>
      <c r="C10" s="74"/>
      <c r="D10" s="74"/>
      <c r="E10" s="74"/>
      <c r="F10" s="74"/>
      <c r="G10" s="75"/>
    </row>
    <row r="11" spans="1:7" x14ac:dyDescent="0.35">
      <c r="A11" s="18" t="s">
        <v>27</v>
      </c>
      <c r="B11" s="18" t="s">
        <v>28</v>
      </c>
      <c r="C11" s="18" t="s">
        <v>17</v>
      </c>
      <c r="D11" s="18" t="s">
        <v>18</v>
      </c>
      <c r="E11" s="18" t="s">
        <v>19</v>
      </c>
      <c r="F11" s="18" t="s">
        <v>20</v>
      </c>
      <c r="G11" s="18" t="s">
        <v>21</v>
      </c>
    </row>
    <row r="12" spans="1:7" ht="72.5" x14ac:dyDescent="0.35">
      <c r="A12" s="33" t="s">
        <v>63</v>
      </c>
      <c r="B12" s="33" t="s">
        <v>75</v>
      </c>
      <c r="C12" s="11" t="s">
        <v>22</v>
      </c>
      <c r="D12" s="11">
        <v>1</v>
      </c>
      <c r="E12" s="38">
        <v>2317.6352941176469</v>
      </c>
      <c r="F12" s="30">
        <f>(E12-G12)/E12</f>
        <v>0.2</v>
      </c>
      <c r="G12" s="35">
        <v>1854.1082352941175</v>
      </c>
    </row>
    <row r="13" spans="1:7" ht="72.5" x14ac:dyDescent="0.35">
      <c r="A13" s="33" t="s">
        <v>64</v>
      </c>
      <c r="B13" s="33" t="s">
        <v>76</v>
      </c>
      <c r="C13" s="11" t="s">
        <v>22</v>
      </c>
      <c r="D13" s="11">
        <v>1</v>
      </c>
      <c r="E13" s="38">
        <v>2364.6941176470591</v>
      </c>
      <c r="F13" s="30">
        <f t="shared" ref="F13:F23" si="0">(E13-G13)/E13</f>
        <v>0.2</v>
      </c>
      <c r="G13" s="35">
        <v>1891.7552941176473</v>
      </c>
    </row>
    <row r="14" spans="1:7" ht="72.5" x14ac:dyDescent="0.35">
      <c r="A14" s="33" t="s">
        <v>65</v>
      </c>
      <c r="B14" s="33" t="s">
        <v>77</v>
      </c>
      <c r="C14" s="11" t="s">
        <v>22</v>
      </c>
      <c r="D14" s="11">
        <v>1</v>
      </c>
      <c r="E14" s="38">
        <v>2517.6352941176469</v>
      </c>
      <c r="F14" s="30">
        <f t="shared" si="0"/>
        <v>0.2</v>
      </c>
      <c r="G14" s="35">
        <v>2014.1082352941175</v>
      </c>
    </row>
    <row r="15" spans="1:7" ht="72.5" x14ac:dyDescent="0.35">
      <c r="A15" s="33" t="s">
        <v>66</v>
      </c>
      <c r="B15" s="33" t="s">
        <v>78</v>
      </c>
      <c r="C15" s="11" t="s">
        <v>22</v>
      </c>
      <c r="D15" s="11">
        <v>1</v>
      </c>
      <c r="E15" s="38">
        <v>2447.0470588235294</v>
      </c>
      <c r="F15" s="30">
        <f t="shared" si="0"/>
        <v>0.19999999999999996</v>
      </c>
      <c r="G15" s="35">
        <v>1957.6376470588236</v>
      </c>
    </row>
    <row r="16" spans="1:7" ht="58" x14ac:dyDescent="0.35">
      <c r="A16" s="33" t="s">
        <v>67</v>
      </c>
      <c r="B16" s="33" t="s">
        <v>79</v>
      </c>
      <c r="C16" s="11" t="s">
        <v>22</v>
      </c>
      <c r="D16" s="11">
        <v>1</v>
      </c>
      <c r="E16" s="38">
        <v>2490.5764705882352</v>
      </c>
      <c r="F16" s="30">
        <f t="shared" si="0"/>
        <v>0.19999999999999996</v>
      </c>
      <c r="G16" s="35">
        <v>1992.4611764705883</v>
      </c>
    </row>
    <row r="17" spans="1:7" ht="72.5" x14ac:dyDescent="0.35">
      <c r="A17" s="33" t="s">
        <v>68</v>
      </c>
      <c r="B17" s="34" t="s">
        <v>80</v>
      </c>
      <c r="C17" s="11" t="s">
        <v>22</v>
      </c>
      <c r="D17" s="11">
        <v>1</v>
      </c>
      <c r="E17" s="38">
        <v>2567.0588235294117</v>
      </c>
      <c r="F17" s="30">
        <f t="shared" si="0"/>
        <v>0.20000000000000004</v>
      </c>
      <c r="G17" s="35">
        <v>2053.6470588235293</v>
      </c>
    </row>
    <row r="18" spans="1:7" ht="72.5" x14ac:dyDescent="0.35">
      <c r="A18" s="33" t="s">
        <v>69</v>
      </c>
      <c r="B18" s="34" t="s">
        <v>81</v>
      </c>
      <c r="C18" s="11" t="s">
        <v>22</v>
      </c>
      <c r="D18" s="11">
        <v>1</v>
      </c>
      <c r="E18" s="38">
        <v>2487.0588235294117</v>
      </c>
      <c r="F18" s="30">
        <f t="shared" si="0"/>
        <v>0.19999999999999996</v>
      </c>
      <c r="G18" s="35">
        <v>1989.6470588235295</v>
      </c>
    </row>
    <row r="19" spans="1:7" ht="58" x14ac:dyDescent="0.35">
      <c r="A19" s="36" t="s">
        <v>70</v>
      </c>
      <c r="B19" s="36" t="s">
        <v>180</v>
      </c>
      <c r="C19" s="11" t="s">
        <v>22</v>
      </c>
      <c r="D19" s="11">
        <v>1</v>
      </c>
      <c r="E19" s="38">
        <v>3045.8823529411766</v>
      </c>
      <c r="F19" s="30">
        <f t="shared" si="0"/>
        <v>0.19999864812668985</v>
      </c>
      <c r="G19" s="35">
        <v>2436.71</v>
      </c>
    </row>
    <row r="20" spans="1:7" ht="72.5" x14ac:dyDescent="0.35">
      <c r="A20" s="36" t="s">
        <v>71</v>
      </c>
      <c r="B20" s="37" t="s">
        <v>82</v>
      </c>
      <c r="C20" s="11" t="s">
        <v>22</v>
      </c>
      <c r="D20" s="11">
        <v>1</v>
      </c>
      <c r="E20" s="38">
        <v>2300.294117647059</v>
      </c>
      <c r="F20" s="30">
        <f t="shared" si="0"/>
        <v>0.20000230149597245</v>
      </c>
      <c r="G20" s="35">
        <v>1840.23</v>
      </c>
    </row>
    <row r="21" spans="1:7" ht="72.5" x14ac:dyDescent="0.35">
      <c r="A21" s="36" t="s">
        <v>72</v>
      </c>
      <c r="B21" s="37" t="s">
        <v>83</v>
      </c>
      <c r="C21" s="11" t="s">
        <v>22</v>
      </c>
      <c r="D21" s="11">
        <v>1</v>
      </c>
      <c r="E21" s="38">
        <v>2322.6470588235293</v>
      </c>
      <c r="F21" s="30">
        <f t="shared" si="0"/>
        <v>0.1999989869570723</v>
      </c>
      <c r="G21" s="35">
        <v>1858.12</v>
      </c>
    </row>
    <row r="22" spans="1:7" ht="72.5" x14ac:dyDescent="0.35">
      <c r="A22" s="36" t="s">
        <v>73</v>
      </c>
      <c r="B22" s="37" t="s">
        <v>181</v>
      </c>
      <c r="C22" s="11" t="s">
        <v>22</v>
      </c>
      <c r="D22" s="11">
        <v>1</v>
      </c>
      <c r="E22" s="38">
        <v>3986.18</v>
      </c>
      <c r="F22" s="30">
        <f t="shared" si="0"/>
        <v>0.20000100346697836</v>
      </c>
      <c r="G22" s="35">
        <v>3188.94</v>
      </c>
    </row>
    <row r="23" spans="1:7" ht="72.5" x14ac:dyDescent="0.35">
      <c r="A23" s="36" t="s">
        <v>74</v>
      </c>
      <c r="B23" s="37" t="s">
        <v>179</v>
      </c>
      <c r="C23" s="11" t="s">
        <v>22</v>
      </c>
      <c r="D23" s="11">
        <v>1</v>
      </c>
      <c r="E23" s="38">
        <v>4074.71</v>
      </c>
      <c r="F23" s="30">
        <f t="shared" si="0"/>
        <v>0.1999995091675236</v>
      </c>
      <c r="G23" s="35">
        <v>3259.77</v>
      </c>
    </row>
    <row r="24" spans="1:7" ht="72.5" x14ac:dyDescent="0.35">
      <c r="A24" s="42" t="s">
        <v>119</v>
      </c>
      <c r="B24" s="42" t="s">
        <v>123</v>
      </c>
      <c r="C24" s="11" t="s">
        <v>22</v>
      </c>
      <c r="D24" s="11">
        <v>1</v>
      </c>
      <c r="E24" s="38">
        <v>3029.4117647058824</v>
      </c>
      <c r="F24" s="30">
        <f>(E24-G24)/E24</f>
        <v>0.15000000000000002</v>
      </c>
      <c r="G24" s="45">
        <v>2575</v>
      </c>
    </row>
    <row r="25" spans="1:7" ht="58" x14ac:dyDescent="0.35">
      <c r="A25" s="42" t="s">
        <v>120</v>
      </c>
      <c r="B25" s="42" t="s">
        <v>124</v>
      </c>
      <c r="C25" s="11" t="s">
        <v>22</v>
      </c>
      <c r="D25" s="11">
        <v>1</v>
      </c>
      <c r="E25" s="38">
        <v>3029.4117647058824</v>
      </c>
      <c r="F25" s="30">
        <f t="shared" ref="F25:F43" si="1">(E25-G25)/E25</f>
        <v>0.15000000000000002</v>
      </c>
      <c r="G25" s="45">
        <v>2575</v>
      </c>
    </row>
    <row r="26" spans="1:7" ht="72.5" x14ac:dyDescent="0.35">
      <c r="A26" s="42" t="s">
        <v>121</v>
      </c>
      <c r="B26" s="42" t="s">
        <v>125</v>
      </c>
      <c r="C26" s="11" t="s">
        <v>22</v>
      </c>
      <c r="D26" s="11">
        <v>1</v>
      </c>
      <c r="E26" s="38">
        <v>3461.1764705882356</v>
      </c>
      <c r="F26" s="30">
        <f t="shared" si="1"/>
        <v>0.15000000000000008</v>
      </c>
      <c r="G26" s="45">
        <v>2942</v>
      </c>
    </row>
    <row r="27" spans="1:7" ht="58" x14ac:dyDescent="0.35">
      <c r="A27" s="42" t="s">
        <v>122</v>
      </c>
      <c r="B27" s="42" t="s">
        <v>126</v>
      </c>
      <c r="C27" s="11" t="s">
        <v>22</v>
      </c>
      <c r="D27" s="11">
        <v>1</v>
      </c>
      <c r="E27" s="38">
        <v>3461.1764705882356</v>
      </c>
      <c r="F27" s="30">
        <f t="shared" si="1"/>
        <v>0.15000000000000008</v>
      </c>
      <c r="G27" s="45">
        <v>2942</v>
      </c>
    </row>
    <row r="28" spans="1:7" ht="58" x14ac:dyDescent="0.35">
      <c r="A28" s="42" t="s">
        <v>127</v>
      </c>
      <c r="B28" s="42" t="s">
        <v>142</v>
      </c>
      <c r="C28" s="11" t="s">
        <v>22</v>
      </c>
      <c r="D28" s="11">
        <v>1</v>
      </c>
      <c r="E28" s="38">
        <v>234.12</v>
      </c>
      <c r="F28" s="30">
        <f t="shared" si="1"/>
        <v>0.15000854262771229</v>
      </c>
      <c r="G28" s="46">
        <v>199</v>
      </c>
    </row>
    <row r="29" spans="1:7" ht="116" x14ac:dyDescent="0.35">
      <c r="A29" s="42" t="s">
        <v>128</v>
      </c>
      <c r="B29" s="42" t="s">
        <v>170</v>
      </c>
      <c r="C29" s="11" t="s">
        <v>149</v>
      </c>
      <c r="D29" s="11">
        <v>1</v>
      </c>
      <c r="E29" s="38">
        <v>234.12</v>
      </c>
      <c r="F29" s="30">
        <f t="shared" si="1"/>
        <v>0.15000854262771229</v>
      </c>
      <c r="G29" s="46">
        <v>199</v>
      </c>
    </row>
    <row r="30" spans="1:7" ht="58" x14ac:dyDescent="0.35">
      <c r="A30" s="42" t="s">
        <v>129</v>
      </c>
      <c r="B30" s="42" t="s">
        <v>143</v>
      </c>
      <c r="C30" s="11" t="s">
        <v>22</v>
      </c>
      <c r="D30" s="11">
        <v>1</v>
      </c>
      <c r="E30" s="38">
        <v>444.71</v>
      </c>
      <c r="F30" s="30">
        <f t="shared" si="1"/>
        <v>0.15000787029749721</v>
      </c>
      <c r="G30" s="46">
        <v>378</v>
      </c>
    </row>
    <row r="31" spans="1:7" ht="116" x14ac:dyDescent="0.35">
      <c r="A31" s="42" t="s">
        <v>130</v>
      </c>
      <c r="B31" s="42" t="s">
        <v>169</v>
      </c>
      <c r="C31" s="11" t="s">
        <v>149</v>
      </c>
      <c r="D31" s="11">
        <v>1</v>
      </c>
      <c r="E31" s="38">
        <v>234.12</v>
      </c>
      <c r="F31" s="30">
        <f t="shared" si="1"/>
        <v>0.15000854262771229</v>
      </c>
      <c r="G31" s="46">
        <v>199</v>
      </c>
    </row>
    <row r="32" spans="1:7" ht="58" x14ac:dyDescent="0.35">
      <c r="A32" s="42" t="s">
        <v>131</v>
      </c>
      <c r="B32" s="42" t="s">
        <v>144</v>
      </c>
      <c r="C32" s="11" t="s">
        <v>22</v>
      </c>
      <c r="D32" s="11">
        <v>1</v>
      </c>
      <c r="E32" s="38">
        <v>667.06</v>
      </c>
      <c r="F32" s="30">
        <f t="shared" si="1"/>
        <v>0.15000149911552177</v>
      </c>
      <c r="G32" s="46">
        <v>567</v>
      </c>
    </row>
    <row r="33" spans="1:7" ht="116" x14ac:dyDescent="0.35">
      <c r="A33" s="42" t="s">
        <v>132</v>
      </c>
      <c r="B33" s="42" t="s">
        <v>168</v>
      </c>
      <c r="C33" s="11" t="s">
        <v>149</v>
      </c>
      <c r="D33" s="11">
        <v>1</v>
      </c>
      <c r="E33" s="38">
        <v>210.59</v>
      </c>
      <c r="F33" s="30">
        <f t="shared" si="1"/>
        <v>0.15000712284533929</v>
      </c>
      <c r="G33" s="46">
        <v>179</v>
      </c>
    </row>
    <row r="34" spans="1:7" ht="58" x14ac:dyDescent="0.35">
      <c r="A34" s="42" t="s">
        <v>133</v>
      </c>
      <c r="B34" s="42" t="s">
        <v>145</v>
      </c>
      <c r="C34" s="11" t="s">
        <v>22</v>
      </c>
      <c r="D34" s="11">
        <v>1</v>
      </c>
      <c r="E34" s="38">
        <v>795.29</v>
      </c>
      <c r="F34" s="30">
        <f t="shared" si="1"/>
        <v>0.14999559908964022</v>
      </c>
      <c r="G34" s="38">
        <v>676</v>
      </c>
    </row>
    <row r="35" spans="1:7" ht="116" x14ac:dyDescent="0.35">
      <c r="A35" s="42" t="s">
        <v>134</v>
      </c>
      <c r="B35" s="42" t="s">
        <v>167</v>
      </c>
      <c r="C35" s="11" t="s">
        <v>149</v>
      </c>
      <c r="D35" s="11">
        <v>1</v>
      </c>
      <c r="E35" s="38">
        <v>210.59</v>
      </c>
      <c r="F35" s="30">
        <f t="shared" si="1"/>
        <v>0.15000712284533929</v>
      </c>
      <c r="G35" s="38">
        <v>179</v>
      </c>
    </row>
    <row r="36" spans="1:7" ht="58" x14ac:dyDescent="0.35">
      <c r="A36" s="42" t="s">
        <v>135</v>
      </c>
      <c r="B36" s="42" t="s">
        <v>146</v>
      </c>
      <c r="C36" s="11" t="s">
        <v>22</v>
      </c>
      <c r="D36" s="11">
        <v>1</v>
      </c>
      <c r="E36" s="38">
        <v>994.12</v>
      </c>
      <c r="F36" s="30">
        <f t="shared" si="1"/>
        <v>0.1500020118295578</v>
      </c>
      <c r="G36" s="38">
        <v>845</v>
      </c>
    </row>
    <row r="37" spans="1:7" ht="116" x14ac:dyDescent="0.35">
      <c r="A37" s="42" t="s">
        <v>136</v>
      </c>
      <c r="B37" s="42" t="s">
        <v>166</v>
      </c>
      <c r="C37" s="11" t="s">
        <v>149</v>
      </c>
      <c r="D37" s="11">
        <v>1</v>
      </c>
      <c r="E37" s="38">
        <v>210.59</v>
      </c>
      <c r="F37" s="30">
        <f t="shared" si="1"/>
        <v>0.15000712284533929</v>
      </c>
      <c r="G37" s="38">
        <v>179</v>
      </c>
    </row>
    <row r="38" spans="1:7" ht="58" x14ac:dyDescent="0.35">
      <c r="A38" s="42" t="s">
        <v>137</v>
      </c>
      <c r="B38" s="42" t="s">
        <v>147</v>
      </c>
      <c r="C38" s="11" t="s">
        <v>22</v>
      </c>
      <c r="D38" s="11">
        <v>1</v>
      </c>
      <c r="E38" s="38">
        <v>1192.94</v>
      </c>
      <c r="F38" s="30">
        <f t="shared" si="1"/>
        <v>0.14999916173487354</v>
      </c>
      <c r="G38" s="38">
        <v>1014</v>
      </c>
    </row>
    <row r="39" spans="1:7" ht="116" x14ac:dyDescent="0.35">
      <c r="A39" s="42" t="s">
        <v>138</v>
      </c>
      <c r="B39" s="42" t="s">
        <v>165</v>
      </c>
      <c r="C39" s="11" t="s">
        <v>149</v>
      </c>
      <c r="D39" s="11">
        <v>1</v>
      </c>
      <c r="E39" s="38">
        <v>187.06</v>
      </c>
      <c r="F39" s="30">
        <f t="shared" si="1"/>
        <v>0.15000534587832781</v>
      </c>
      <c r="G39" s="38">
        <v>159</v>
      </c>
    </row>
    <row r="40" spans="1:7" ht="58" x14ac:dyDescent="0.35">
      <c r="A40" s="42" t="s">
        <v>139</v>
      </c>
      <c r="B40" s="42" t="s">
        <v>148</v>
      </c>
      <c r="C40" s="11" t="s">
        <v>22</v>
      </c>
      <c r="D40" s="11">
        <v>1</v>
      </c>
      <c r="E40" s="38">
        <v>1227.06</v>
      </c>
      <c r="F40" s="30">
        <f t="shared" si="1"/>
        <v>0.15000081495607384</v>
      </c>
      <c r="G40" s="38">
        <v>1043</v>
      </c>
    </row>
    <row r="41" spans="1:7" ht="87" x14ac:dyDescent="0.35">
      <c r="A41" s="42" t="s">
        <v>150</v>
      </c>
      <c r="B41" s="47" t="s">
        <v>155</v>
      </c>
      <c r="C41" s="11" t="s">
        <v>22</v>
      </c>
      <c r="D41" s="11">
        <v>1</v>
      </c>
      <c r="E41" s="49">
        <v>20000</v>
      </c>
      <c r="F41" s="30">
        <f t="shared" si="1"/>
        <v>0.25</v>
      </c>
      <c r="G41" s="38">
        <v>15000</v>
      </c>
    </row>
    <row r="42" spans="1:7" ht="87" x14ac:dyDescent="0.35">
      <c r="A42" s="42" t="s">
        <v>151</v>
      </c>
      <c r="B42" s="48" t="s">
        <v>156</v>
      </c>
      <c r="C42" s="11" t="s">
        <v>22</v>
      </c>
      <c r="D42" s="11">
        <v>1</v>
      </c>
      <c r="E42" s="49">
        <v>75000</v>
      </c>
      <c r="F42" s="30">
        <f t="shared" si="1"/>
        <v>0.15333333333333332</v>
      </c>
      <c r="G42" s="38">
        <v>63500</v>
      </c>
    </row>
    <row r="43" spans="1:7" ht="29" x14ac:dyDescent="0.35">
      <c r="A43" s="42" t="s">
        <v>152</v>
      </c>
      <c r="B43" s="42" t="s">
        <v>157</v>
      </c>
      <c r="C43" s="11" t="s">
        <v>22</v>
      </c>
      <c r="D43" s="11">
        <v>1</v>
      </c>
      <c r="E43" s="49">
        <v>30000</v>
      </c>
      <c r="F43" s="30">
        <f t="shared" si="1"/>
        <v>0.15</v>
      </c>
      <c r="G43" s="38">
        <v>25500</v>
      </c>
    </row>
    <row r="44" spans="1:7" ht="58" x14ac:dyDescent="0.35">
      <c r="A44" s="42" t="s">
        <v>153</v>
      </c>
      <c r="B44" s="42" t="s">
        <v>158</v>
      </c>
      <c r="C44" s="11" t="s">
        <v>160</v>
      </c>
      <c r="D44" s="11">
        <v>1</v>
      </c>
      <c r="E44" s="52" t="s">
        <v>161</v>
      </c>
      <c r="F44" s="30">
        <f>(58.82-50)/58.82</f>
        <v>0.14994899693981639</v>
      </c>
      <c r="G44" s="50" t="s">
        <v>162</v>
      </c>
    </row>
    <row r="45" spans="1:7" ht="72.5" x14ac:dyDescent="0.35">
      <c r="A45" s="42" t="s">
        <v>154</v>
      </c>
      <c r="B45" s="42" t="s">
        <v>159</v>
      </c>
      <c r="C45" s="11" t="s">
        <v>160</v>
      </c>
      <c r="D45" s="11">
        <v>1</v>
      </c>
      <c r="E45" s="52" t="s">
        <v>164</v>
      </c>
      <c r="F45" s="30">
        <f>(176.47-150)/176.47</f>
        <v>0.14999716665722218</v>
      </c>
      <c r="G45" s="51" t="s">
        <v>163</v>
      </c>
    </row>
    <row r="46" spans="1:7" ht="159.5" x14ac:dyDescent="0.35">
      <c r="A46" s="11" t="s">
        <v>171</v>
      </c>
      <c r="B46" s="55" t="s">
        <v>172</v>
      </c>
      <c r="C46" s="57" t="s">
        <v>149</v>
      </c>
      <c r="D46" s="57">
        <v>1</v>
      </c>
      <c r="E46" s="58">
        <v>635.28</v>
      </c>
      <c r="F46" s="59">
        <f>(E46-G46)/E46</f>
        <v>0.1499968517818914</v>
      </c>
      <c r="G46" s="53">
        <v>539.99</v>
      </c>
    </row>
    <row r="47" spans="1:7" ht="58" x14ac:dyDescent="0.35">
      <c r="A47" s="61" t="s">
        <v>176</v>
      </c>
      <c r="B47" s="62" t="s">
        <v>178</v>
      </c>
      <c r="C47" s="26" t="s">
        <v>22</v>
      </c>
      <c r="D47" s="26">
        <v>1</v>
      </c>
      <c r="E47" s="60"/>
      <c r="F47" s="54">
        <v>0.15</v>
      </c>
      <c r="G47" s="56"/>
    </row>
    <row r="48" spans="1:7" x14ac:dyDescent="0.35">
      <c r="A48" s="76" t="s">
        <v>50</v>
      </c>
      <c r="B48" s="78" t="s">
        <v>174</v>
      </c>
      <c r="C48" s="91"/>
      <c r="D48" s="91"/>
      <c r="E48" s="91"/>
      <c r="F48" s="91"/>
      <c r="G48" s="80" t="s">
        <v>177</v>
      </c>
    </row>
    <row r="49" spans="1:7" x14ac:dyDescent="0.35">
      <c r="A49" s="77"/>
      <c r="B49" s="78"/>
      <c r="C49" s="91"/>
      <c r="D49" s="91"/>
      <c r="E49" s="91"/>
      <c r="F49" s="91"/>
      <c r="G49" s="81"/>
    </row>
    <row r="50" spans="1:7" x14ac:dyDescent="0.35">
      <c r="A50" s="77"/>
      <c r="B50" s="78"/>
      <c r="C50" s="91"/>
      <c r="D50" s="91"/>
      <c r="E50" s="91"/>
      <c r="F50" s="91"/>
      <c r="G50" s="81"/>
    </row>
    <row r="51" spans="1:7" x14ac:dyDescent="0.35">
      <c r="A51" s="77"/>
      <c r="B51" s="78"/>
      <c r="C51" s="91"/>
      <c r="D51" s="91"/>
      <c r="E51" s="91"/>
      <c r="F51" s="91"/>
      <c r="G51" s="81"/>
    </row>
    <row r="52" spans="1:7" x14ac:dyDescent="0.35">
      <c r="A52" s="77"/>
      <c r="B52" s="78"/>
      <c r="C52" s="91"/>
      <c r="D52" s="91"/>
      <c r="E52" s="91"/>
      <c r="F52" s="91"/>
      <c r="G52" s="81"/>
    </row>
    <row r="53" spans="1:7" x14ac:dyDescent="0.35">
      <c r="A53" s="77"/>
      <c r="B53" s="78"/>
      <c r="C53" s="91"/>
      <c r="D53" s="91"/>
      <c r="E53" s="91"/>
      <c r="F53" s="91"/>
      <c r="G53" s="81"/>
    </row>
    <row r="54" spans="1:7" x14ac:dyDescent="0.35">
      <c r="A54" s="77"/>
      <c r="B54" s="78"/>
      <c r="C54" s="91"/>
      <c r="D54" s="91"/>
      <c r="E54" s="91"/>
      <c r="F54" s="91"/>
      <c r="G54" s="81"/>
    </row>
    <row r="55" spans="1:7" x14ac:dyDescent="0.35">
      <c r="A55" s="77"/>
      <c r="B55" s="78"/>
      <c r="C55" s="91"/>
      <c r="D55" s="91"/>
      <c r="E55" s="91"/>
      <c r="F55" s="91"/>
      <c r="G55" s="81"/>
    </row>
    <row r="56" spans="1:7" x14ac:dyDescent="0.35">
      <c r="A56" s="77"/>
      <c r="B56" s="78"/>
      <c r="C56" s="91"/>
      <c r="D56" s="91"/>
      <c r="E56" s="91"/>
      <c r="F56" s="91"/>
      <c r="G56" s="81"/>
    </row>
    <row r="57" spans="1:7" x14ac:dyDescent="0.35">
      <c r="A57" s="77"/>
      <c r="B57" s="78"/>
      <c r="C57" s="91"/>
      <c r="D57" s="91"/>
      <c r="E57" s="91"/>
      <c r="F57" s="91"/>
      <c r="G57" s="81"/>
    </row>
    <row r="58" spans="1:7" x14ac:dyDescent="0.35">
      <c r="A58" s="77"/>
      <c r="B58" s="78"/>
      <c r="C58" s="91"/>
      <c r="D58" s="91"/>
      <c r="E58" s="91"/>
      <c r="F58" s="91"/>
      <c r="G58" s="81"/>
    </row>
    <row r="59" spans="1:7" x14ac:dyDescent="0.35">
      <c r="A59" s="77"/>
      <c r="B59" s="78"/>
      <c r="C59" s="91"/>
      <c r="D59" s="91"/>
      <c r="E59" s="91"/>
      <c r="F59" s="91"/>
      <c r="G59" s="81"/>
    </row>
    <row r="60" spans="1:7" x14ac:dyDescent="0.35">
      <c r="A60" s="77"/>
      <c r="B60" s="78"/>
      <c r="C60" s="91"/>
      <c r="D60" s="91"/>
      <c r="E60" s="91"/>
      <c r="F60" s="91"/>
      <c r="G60" s="81"/>
    </row>
    <row r="61" spans="1:7" x14ac:dyDescent="0.35">
      <c r="A61" s="77"/>
      <c r="B61" s="78"/>
      <c r="C61" s="91"/>
      <c r="D61" s="91"/>
      <c r="E61" s="91"/>
      <c r="F61" s="91"/>
      <c r="G61" s="81"/>
    </row>
    <row r="62" spans="1:7" ht="366" customHeight="1" x14ac:dyDescent="0.35">
      <c r="A62" s="77"/>
      <c r="B62" s="79"/>
      <c r="C62" s="91"/>
      <c r="D62" s="91"/>
      <c r="E62" s="91"/>
      <c r="F62" s="91"/>
      <c r="G62" s="82"/>
    </row>
    <row r="63" spans="1:7" x14ac:dyDescent="0.35">
      <c r="A63" s="83" t="s">
        <v>173</v>
      </c>
      <c r="B63" s="86" t="s">
        <v>49</v>
      </c>
      <c r="C63" s="87"/>
      <c r="D63" s="89"/>
      <c r="E63" s="81"/>
      <c r="F63" s="86"/>
      <c r="G63" s="86"/>
    </row>
    <row r="64" spans="1:7" x14ac:dyDescent="0.35">
      <c r="A64" s="84"/>
      <c r="B64" s="86"/>
      <c r="C64" s="87"/>
      <c r="D64" s="89"/>
      <c r="E64" s="81"/>
      <c r="F64" s="86"/>
      <c r="G64" s="86"/>
    </row>
    <row r="65" spans="1:7" x14ac:dyDescent="0.35">
      <c r="A65" s="84"/>
      <c r="B65" s="86"/>
      <c r="C65" s="87"/>
      <c r="D65" s="89"/>
      <c r="E65" s="81"/>
      <c r="F65" s="86"/>
      <c r="G65" s="86"/>
    </row>
    <row r="66" spans="1:7" x14ac:dyDescent="0.35">
      <c r="A66" s="84"/>
      <c r="B66" s="86"/>
      <c r="C66" s="87"/>
      <c r="D66" s="89"/>
      <c r="E66" s="81"/>
      <c r="F66" s="86"/>
      <c r="G66" s="86"/>
    </row>
    <row r="67" spans="1:7" x14ac:dyDescent="0.35">
      <c r="A67" s="84"/>
      <c r="B67" s="86"/>
      <c r="C67" s="87"/>
      <c r="D67" s="89"/>
      <c r="E67" s="81"/>
      <c r="F67" s="86"/>
      <c r="G67" s="86"/>
    </row>
    <row r="68" spans="1:7" x14ac:dyDescent="0.35">
      <c r="A68" s="85"/>
      <c r="B68" s="86"/>
      <c r="C68" s="88"/>
      <c r="D68" s="90"/>
      <c r="E68" s="82"/>
      <c r="F68" s="86"/>
      <c r="G68" s="86"/>
    </row>
    <row r="69" spans="1:7" x14ac:dyDescent="0.35">
      <c r="B69" s="4"/>
      <c r="C69" s="3"/>
      <c r="D69" s="3"/>
      <c r="E69" s="31"/>
      <c r="F69" s="31"/>
    </row>
    <row r="70" spans="1:7" x14ac:dyDescent="0.35">
      <c r="B70" s="4"/>
      <c r="C70" s="3"/>
      <c r="D70" s="3"/>
      <c r="E70" s="31"/>
      <c r="F70" s="2"/>
    </row>
    <row r="71" spans="1:7" x14ac:dyDescent="0.35">
      <c r="A71" s="32" t="s">
        <v>52</v>
      </c>
      <c r="B71" s="4"/>
      <c r="C71" s="4"/>
      <c r="D71" s="4"/>
      <c r="E71" s="31"/>
      <c r="F71" s="2"/>
    </row>
    <row r="72" spans="1:7" x14ac:dyDescent="0.35">
      <c r="A72" s="5" t="s">
        <v>53</v>
      </c>
      <c r="B72" s="4"/>
      <c r="C72" s="4"/>
      <c r="D72" s="4"/>
      <c r="E72" s="31"/>
      <c r="F72" s="2"/>
    </row>
    <row r="73" spans="1:7" x14ac:dyDescent="0.35">
      <c r="A73" s="5" t="s">
        <v>54</v>
      </c>
      <c r="B73" s="4"/>
      <c r="C73" s="3"/>
      <c r="D73" s="3"/>
      <c r="E73" s="31"/>
      <c r="F73" s="2"/>
    </row>
    <row r="74" spans="1:7" x14ac:dyDescent="0.35">
      <c r="A74" s="32" t="s">
        <v>55</v>
      </c>
      <c r="B74" s="4"/>
      <c r="C74" s="3"/>
      <c r="D74" s="3"/>
      <c r="E74" s="31"/>
      <c r="F74" s="2"/>
    </row>
    <row r="75" spans="1:7" x14ac:dyDescent="0.35">
      <c r="B75" s="4"/>
      <c r="C75" s="3"/>
      <c r="D75" s="3"/>
      <c r="E75" s="31"/>
      <c r="F75" s="2"/>
    </row>
    <row r="76" spans="1:7" x14ac:dyDescent="0.35">
      <c r="B76" s="4"/>
      <c r="C76" s="3"/>
      <c r="D76" s="3"/>
      <c r="E76" s="31"/>
      <c r="F76" s="2"/>
    </row>
    <row r="77" spans="1:7" x14ac:dyDescent="0.35">
      <c r="B77" s="4"/>
      <c r="C77" s="3"/>
      <c r="D77" s="3"/>
      <c r="E77" s="31"/>
      <c r="F77" s="2"/>
    </row>
    <row r="78" spans="1:7" x14ac:dyDescent="0.35">
      <c r="B78" s="4"/>
      <c r="C78" s="3"/>
      <c r="D78" s="3"/>
      <c r="E78" s="31"/>
      <c r="F78" s="2"/>
    </row>
    <row r="79" spans="1:7" x14ac:dyDescent="0.35">
      <c r="B79" s="4"/>
      <c r="C79" s="3"/>
      <c r="D79" s="3"/>
      <c r="E79" s="31"/>
      <c r="F79" s="2"/>
    </row>
    <row r="80" spans="1:7" x14ac:dyDescent="0.35">
      <c r="B80" s="4"/>
      <c r="C80" s="3"/>
      <c r="D80" s="3"/>
      <c r="E80" s="31"/>
      <c r="F80" s="2"/>
    </row>
    <row r="81" spans="2:6" x14ac:dyDescent="0.35">
      <c r="B81" s="4"/>
      <c r="C81" s="3"/>
      <c r="D81" s="3"/>
      <c r="E81" s="31"/>
      <c r="F81" s="2"/>
    </row>
    <row r="82" spans="2:6" x14ac:dyDescent="0.35">
      <c r="B82" s="4"/>
      <c r="C82" s="3"/>
      <c r="D82" s="3"/>
      <c r="E82" s="31"/>
      <c r="F82" s="2"/>
    </row>
    <row r="83" spans="2:6" x14ac:dyDescent="0.35">
      <c r="B83" s="4"/>
      <c r="C83" s="3"/>
      <c r="D83" s="3"/>
      <c r="E83" s="31"/>
      <c r="F83" s="2"/>
    </row>
  </sheetData>
  <mergeCells count="14">
    <mergeCell ref="F63:G68"/>
    <mergeCell ref="A63:A68"/>
    <mergeCell ref="B63:B68"/>
    <mergeCell ref="C63:C68"/>
    <mergeCell ref="D63:D68"/>
    <mergeCell ref="E63:E68"/>
    <mergeCell ref="A7:G7"/>
    <mergeCell ref="B8:G8"/>
    <mergeCell ref="A9:G9"/>
    <mergeCell ref="A10:G10"/>
    <mergeCell ref="A48:A62"/>
    <mergeCell ref="B48:B62"/>
    <mergeCell ref="G48:G62"/>
    <mergeCell ref="C48:F6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AAE69D1E8B4C4F938828A93D61B9FD" ma:contentTypeVersion="7" ma:contentTypeDescription="Create a new document." ma:contentTypeScope="" ma:versionID="18c6fabac5264962a947325950236b01">
  <xsd:schema xmlns:xsd="http://www.w3.org/2001/XMLSchema" xmlns:xs="http://www.w3.org/2001/XMLSchema" xmlns:p="http://schemas.microsoft.com/office/2006/metadata/properties" xmlns:ns2="0d763be4-275d-4da6-9888-baff22050f62" xmlns:ns3="dc0696c8-e2fa-41eb-abab-d9a26fe1c275" targetNamespace="http://schemas.microsoft.com/office/2006/metadata/properties" ma:root="true" ma:fieldsID="24384b49e8888d18c5f1bd41604268e8" ns2:_="" ns3:_="">
    <xsd:import namespace="0d763be4-275d-4da6-9888-baff22050f62"/>
    <xsd:import namespace="dc0696c8-e2fa-41eb-abab-d9a26fe1c2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763be4-275d-4da6-9888-baff22050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0696c8-e2fa-41eb-abab-d9a26fe1c2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0AD656-3F55-4361-864C-1A734420E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763be4-275d-4da6-9888-baff22050f62"/>
    <ds:schemaRef ds:uri="dc0696c8-e2fa-41eb-abab-d9a26fe1c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7AF929-4F28-4245-963D-A98D31DBC7C6}">
  <ds:schemaRefs>
    <ds:schemaRef ds:uri="http://schemas.microsoft.com/sharepoint/v3/contenttype/forms"/>
  </ds:schemaRefs>
</ds:datastoreItem>
</file>

<file path=customXml/itemProps3.xml><?xml version="1.0" encoding="utf-8"?>
<ds:datastoreItem xmlns:ds="http://schemas.openxmlformats.org/officeDocument/2006/customXml" ds:itemID="{8E3F8A69-CE03-452D-94EC-CBEF0B6452E9}">
  <ds:schemaRef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terms/"/>
    <ds:schemaRef ds:uri="http://purl.org/dc/elements/1.1/"/>
    <ds:schemaRef ds:uri="0d763be4-275d-4da6-9888-baff22050f62"/>
    <ds:schemaRef ds:uri="http://schemas.microsoft.com/office/infopath/2007/PartnerControls"/>
    <ds:schemaRef ds:uri="dc0696c8-e2fa-41eb-abab-d9a26fe1c2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Fully Automated AED</vt:lpstr>
      <vt:lpstr>Semi Automated AED</vt:lpstr>
      <vt:lpstr>AED Accessories</vt:lpstr>
      <vt:lpstr>Value-Add</vt:lpstr>
      <vt:lpstr>'Fully Automated AED'!_Hlk98518766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Birk, Melinda S (DOA)</dc:creator>
  <cp:keywords/>
  <dc:description/>
  <cp:lastModifiedBy>Austin Miller</cp:lastModifiedBy>
  <cp:revision/>
  <cp:lastPrinted>2023-11-03T15:35:00Z</cp:lastPrinted>
  <dcterms:created xsi:type="dcterms:W3CDTF">2018-11-20T23:00:08Z</dcterms:created>
  <dcterms:modified xsi:type="dcterms:W3CDTF">2025-07-07T21:06:57Z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0x01010064AAE69D1E8B4C4F938828A93D61B9FD</vt:lpwstr>
  </property>
</Properties>
</file>