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SFAMMO\SPO\Buyers' Work Folders\Portia\Contract Dev Page IT Info\"/>
    </mc:Choice>
  </mc:AlternateContent>
  <xr:revisionPtr revIDLastSave="0" documentId="13_ncr:1_{E4399D5C-32E4-456E-A64A-40964CE8FA09}" xr6:coauthVersionLast="47" xr6:coauthVersionMax="47" xr10:uidLastSave="{00000000-0000-0000-0000-000000000000}"/>
  <bookViews>
    <workbookView xWindow="-120" yWindow="-120" windowWidth="29040" windowHeight="15840" xr2:uid="{CC0DEED2-3B76-4670-8615-240EC54C4C01}"/>
  </bookViews>
  <sheets>
    <sheet name="Vmware" sheetId="2" r:id="rId1"/>
    <sheet name="IBMMaas360" sheetId="1" r:id="rId2"/>
    <sheet name="Mobileiron (Ivanti)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0" i="2" l="1"/>
  <c r="B14" i="2" s="1"/>
  <c r="B10" i="1"/>
  <c r="B15" i="3"/>
  <c r="B54" i="3"/>
  <c r="C49" i="3"/>
  <c r="B49" i="3"/>
  <c r="B39" i="3"/>
  <c r="B38" i="3"/>
  <c r="C38" i="3"/>
  <c r="C37" i="3"/>
  <c r="C36" i="3"/>
  <c r="C35" i="3"/>
  <c r="C34" i="3"/>
  <c r="B37" i="3"/>
  <c r="B36" i="3"/>
  <c r="B35" i="3"/>
  <c r="B34" i="3"/>
  <c r="C19" i="3"/>
  <c r="C18" i="3"/>
  <c r="C17" i="3"/>
  <c r="C16" i="3"/>
  <c r="C15" i="3"/>
  <c r="B19" i="3"/>
  <c r="B18" i="3"/>
  <c r="B17" i="3"/>
  <c r="B16" i="3"/>
  <c r="C10" i="3"/>
  <c r="B10" i="3"/>
  <c r="D48" i="2"/>
  <c r="C48" i="2"/>
  <c r="B48" i="2"/>
  <c r="D10" i="2"/>
  <c r="D14" i="2" s="1"/>
  <c r="D33" i="2" s="1"/>
  <c r="C10" i="2"/>
  <c r="C17" i="2" s="1"/>
  <c r="C36" i="2" s="1"/>
  <c r="B15" i="2" l="1"/>
  <c r="B34" i="2" s="1"/>
  <c r="B16" i="2"/>
  <c r="B35" i="2" s="1"/>
  <c r="B17" i="2"/>
  <c r="B36" i="2" s="1"/>
  <c r="B50" i="3"/>
  <c r="B55" i="3" s="1"/>
  <c r="B58" i="3" s="1"/>
  <c r="C49" i="2"/>
  <c r="B55" i="2" s="1"/>
  <c r="B33" i="2"/>
  <c r="B18" i="2"/>
  <c r="B37" i="2" s="1"/>
  <c r="C14" i="2"/>
  <c r="C15" i="2"/>
  <c r="C34" i="2" s="1"/>
  <c r="C16" i="2"/>
  <c r="C35" i="2" s="1"/>
  <c r="D16" i="2"/>
  <c r="D35" i="2" s="1"/>
  <c r="D15" i="2"/>
  <c r="D34" i="2" s="1"/>
  <c r="D17" i="2"/>
  <c r="D36" i="2" s="1"/>
  <c r="D10" i="1"/>
  <c r="E6" i="1"/>
  <c r="D6" i="1"/>
  <c r="C6" i="1"/>
  <c r="B6" i="1"/>
  <c r="B12" i="1" s="1"/>
  <c r="B31" i="1" s="1"/>
  <c r="B29" i="1"/>
  <c r="C43" i="1"/>
  <c r="E32" i="1"/>
  <c r="E14" i="1"/>
  <c r="E13" i="1"/>
  <c r="E12" i="1"/>
  <c r="E31" i="1" s="1"/>
  <c r="E11" i="1"/>
  <c r="E30" i="1" s="1"/>
  <c r="E10" i="1"/>
  <c r="E29" i="1" s="1"/>
  <c r="E33" i="1" s="1"/>
  <c r="D13" i="1"/>
  <c r="D32" i="1" s="1"/>
  <c r="D12" i="1"/>
  <c r="D31" i="1" s="1"/>
  <c r="D11" i="1"/>
  <c r="D30" i="1" s="1"/>
  <c r="D29" i="1"/>
  <c r="C13" i="1"/>
  <c r="C32" i="1" s="1"/>
  <c r="C12" i="1"/>
  <c r="C31" i="1" s="1"/>
  <c r="C11" i="1"/>
  <c r="C30" i="1" s="1"/>
  <c r="C10" i="1"/>
  <c r="C29" i="1" s="1"/>
  <c r="C33" i="1" s="1"/>
  <c r="B48" i="1"/>
  <c r="E42" i="1"/>
  <c r="D42" i="1"/>
  <c r="C42" i="1"/>
  <c r="B42" i="1"/>
  <c r="B13" i="1"/>
  <c r="B32" i="1" s="1"/>
  <c r="B11" i="1"/>
  <c r="B30" i="1" s="1"/>
  <c r="D37" i="2" l="1"/>
  <c r="D18" i="2"/>
  <c r="C33" i="2"/>
  <c r="C37" i="2" s="1"/>
  <c r="C18" i="2"/>
  <c r="C38" i="2"/>
  <c r="B54" i="2" s="1"/>
  <c r="B58" i="2" s="1"/>
  <c r="D33" i="1"/>
  <c r="D14" i="1"/>
  <c r="C14" i="1"/>
  <c r="B33" i="1"/>
  <c r="B14" i="1"/>
  <c r="B47" i="1" l="1"/>
  <c r="B51" i="1" s="1"/>
  <c r="C34" i="1"/>
</calcChain>
</file>

<file path=xl/sharedStrings.xml><?xml version="1.0" encoding="utf-8"?>
<sst xmlns="http://schemas.openxmlformats.org/spreadsheetml/2006/main" count="207" uniqueCount="74">
  <si>
    <t>WS1 MDM Essentials</t>
  </si>
  <si>
    <t>WS1 STANDARD</t>
  </si>
  <si>
    <t>WS1 ADVANCED</t>
  </si>
  <si>
    <t>Unit Price</t>
  </si>
  <si>
    <t>Cloud</t>
  </si>
  <si>
    <t>TOTAL</t>
  </si>
  <si>
    <t>TOTAL BASE PRICE (ALL ITEMS)</t>
  </si>
  <si>
    <t>Total Base Price</t>
  </si>
  <si>
    <t>1 - 500 Devices</t>
  </si>
  <si>
    <t>501 - 1000 Devices</t>
  </si>
  <si>
    <t>1,001 – 1,500 Devices</t>
  </si>
  <si>
    <t>1,501 – 2,000 Devices</t>
  </si>
  <si>
    <t>TIERED VOLUME DISCOUNT</t>
  </si>
  <si>
    <t>% Off Base Price</t>
  </si>
  <si>
    <t>501 – 1,000 Devices</t>
  </si>
  <si>
    <t>1001 – 1,500 Devices</t>
  </si>
  <si>
    <t>1501 – 2,000 Devices</t>
  </si>
  <si>
    <t>TOTAL DISCOUNTED PRICE</t>
  </si>
  <si>
    <t xml:space="preserve"> (ALL ITEMS)</t>
  </si>
  <si>
    <t>Total Discounted Price</t>
  </si>
  <si>
    <t>SUITE TOTALS  (w/ Discounts)</t>
  </si>
  <si>
    <t>VMware CUMULATIVE TOTAL (1)</t>
  </si>
  <si>
    <t>VMware</t>
  </si>
  <si>
    <t>IBM MaaS360 - CLOUD</t>
  </si>
  <si>
    <t>ESSENTIALS SUITE</t>
  </si>
  <si>
    <t>DELUXE SUITE</t>
  </si>
  <si>
    <t>PREMIER SUITE</t>
  </si>
  <si>
    <t>ENTERPRISE SUITE</t>
  </si>
  <si>
    <t>IBM MaaS360 CUMULATIVE TOTAL (1)</t>
  </si>
  <si>
    <t>IBM MaaS360</t>
  </si>
  <si>
    <t>SECURE UEM</t>
  </si>
  <si>
    <t>SECURE UEM PREMIUM</t>
  </si>
  <si>
    <t>MOBILEIRON CUMULATIVE TOTAL (1)</t>
  </si>
  <si>
    <t>MOBILEIRON</t>
  </si>
  <si>
    <t>On-Prem</t>
  </si>
  <si>
    <t>LOT #1 BID</t>
  </si>
  <si>
    <t xml:space="preserve"> </t>
  </si>
  <si>
    <t>Installation, Training &amp; Professional Services</t>
  </si>
  <si>
    <t>Implementation Charges</t>
  </si>
  <si>
    <t>SUITE SERVICE/SUPPORT TOTALS</t>
  </si>
  <si>
    <r>
      <t xml:space="preserve">LOT #1 TOTAL BID: </t>
    </r>
    <r>
      <rPr>
        <b/>
        <sz val="8"/>
        <color rgb="FFFF0000"/>
        <rFont val="Arial"/>
        <family val="2"/>
      </rPr>
      <t>(Enter this number in SCEIS System)</t>
    </r>
  </si>
  <si>
    <t>LOT #3 BID</t>
  </si>
  <si>
    <t>IBM MaaS360 CUMULATIVE TOTAL (2)</t>
  </si>
  <si>
    <t>LOT #4 BID</t>
  </si>
  <si>
    <t>MobileIron CUMULATIVE TOTAL (1)</t>
  </si>
  <si>
    <t>MobileIron CUMULATIVE TOTAL (2)</t>
  </si>
  <si>
    <r>
      <t>LOT #4 TOTAL BID:</t>
    </r>
    <r>
      <rPr>
        <b/>
        <sz val="8"/>
        <color rgb="FFFF0000"/>
        <rFont val="Arial"/>
        <family val="2"/>
      </rPr>
      <t xml:space="preserve"> (Enter this number in SCEIS System)</t>
    </r>
  </si>
  <si>
    <r>
      <t>LOT #3 TOTAL BID:</t>
    </r>
    <r>
      <rPr>
        <b/>
        <sz val="8"/>
        <color rgb="FFFF0000"/>
        <rFont val="Arial"/>
        <family val="2"/>
      </rPr>
      <t xml:space="preserve"> (Enter this number in SCEIS System)</t>
    </r>
  </si>
  <si>
    <t>Monthly Recurring Charge (MRC) License Cost</t>
  </si>
  <si>
    <t>Annual License Cost</t>
  </si>
  <si>
    <t>Perpetual License Cost</t>
  </si>
  <si>
    <t>Vmware CUMULATIVE TOTAL (2)</t>
  </si>
  <si>
    <t xml:space="preserve">MOBILEIRON </t>
  </si>
  <si>
    <t>MOBILEIRON  CUMULATIVE TOTAL (2) (AllSuites)</t>
  </si>
  <si>
    <t>IBM MaaS360  CUMULATIVE TOTAL (2) (All Suites)</t>
  </si>
  <si>
    <t>VMware  CUMULATIVE TOTAL (2) (All Suites)</t>
  </si>
  <si>
    <t xml:space="preserve">VMware WORKSPACE ONE </t>
  </si>
  <si>
    <t>N/A</t>
  </si>
  <si>
    <t>Annual Maintenance &amp; Support*</t>
  </si>
  <si>
    <t>*Annual Maintenance &amp; Support is included in MRC pricing of Cloud based Licenses</t>
  </si>
  <si>
    <t>*Perpetual Licenses Only</t>
  </si>
  <si>
    <t>VACAD</t>
  </si>
  <si>
    <t>VSCAD</t>
  </si>
  <si>
    <t>VSPBD / 4265I</t>
  </si>
  <si>
    <t>VAPBD / 4320I</t>
  </si>
  <si>
    <t>VAEDD</t>
  </si>
  <si>
    <t>UEMDD</t>
  </si>
  <si>
    <t>UEPDD</t>
  </si>
  <si>
    <t>CUDA</t>
  </si>
  <si>
    <t>CUPDA</t>
  </si>
  <si>
    <t>MESSD</t>
  </si>
  <si>
    <t>MDXSD</t>
  </si>
  <si>
    <t>MPRSD</t>
  </si>
  <si>
    <t>MENSD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</si>
</sst>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6" x14ac:knownFonts="1">
    <font>
      <sz val="11"/>
      <color theme="1"/>
      <name val="Calibri"/>
      <family val="2"/>
      <scheme val="minor"/>
    </font>
    <font>
      <b/>
      <sz val="8"/>
      <color rgb="FFFF0000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8"/>
      <color rgb="FF548DD4"/>
      <name val="Arial"/>
      <family val="2"/>
    </font>
    <font>
      <b/>
      <sz val="8"/>
      <color rgb="FFC00000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color rgb="FFC00000"/>
      <name val="Calibri"/>
      <family val="2"/>
    </font>
    <font>
      <sz val="11"/>
      <color rgb="FFC00000"/>
      <name val="Calibri"/>
      <family val="2"/>
    </font>
    <font>
      <b/>
      <sz val="11"/>
      <color rgb="FFFF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3">
    <xf numFmtId="0" fontId="0" fillId="0" borderId="0"/>
    <xf numFmtId="0" fontId="6" fillId="0" borderId="0">
      <alignment vertical="center"/>
    </xf>
    <xf numFmtId="44" fontId="9" fillId="0" borderId="0" applyFont="0" applyFill="0" applyBorder="0" applyAlignment="0" applyProtection="0"/>
  </cellStyleXfs>
  <cellXfs count="136">
    <xf numFmtId="0" fontId="0" fillId="0" borderId="0" xfId="0"/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0" fillId="0" borderId="7" xfId="0" applyBorder="1"/>
    <xf numFmtId="0" fontId="3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2" borderId="10" xfId="0" applyFont="1" applyFill="1" applyBorder="1" applyAlignment="1">
      <alignment vertical="center"/>
    </xf>
    <xf numFmtId="0" fontId="5" fillId="2" borderId="7" xfId="0" applyFont="1" applyFill="1" applyBorder="1" applyAlignment="1">
      <alignment vertical="center"/>
    </xf>
    <xf numFmtId="0" fontId="2" fillId="0" borderId="7" xfId="0" applyFont="1" applyBorder="1" applyAlignment="1">
      <alignment vertical="center"/>
    </xf>
    <xf numFmtId="0" fontId="5" fillId="4" borderId="7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center" vertical="center"/>
    </xf>
    <xf numFmtId="0" fontId="7" fillId="0" borderId="0" xfId="0" applyFont="1"/>
    <xf numFmtId="0" fontId="1" fillId="0" borderId="10" xfId="0" applyFont="1" applyBorder="1"/>
    <xf numFmtId="0" fontId="8" fillId="0" borderId="10" xfId="0" applyFont="1" applyBorder="1"/>
    <xf numFmtId="0" fontId="3" fillId="0" borderId="0" xfId="0" applyFont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5" fillId="4" borderId="14" xfId="0" applyFont="1" applyFill="1" applyBorder="1" applyAlignment="1">
      <alignment vertical="center"/>
    </xf>
    <xf numFmtId="0" fontId="5" fillId="2" borderId="11" xfId="0" applyFont="1" applyFill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vertical="center"/>
    </xf>
    <xf numFmtId="44" fontId="10" fillId="2" borderId="10" xfId="2" applyFont="1" applyFill="1" applyBorder="1"/>
    <xf numFmtId="0" fontId="10" fillId="0" borderId="4" xfId="0" applyFont="1" applyBorder="1"/>
    <xf numFmtId="0" fontId="10" fillId="0" borderId="0" xfId="0" applyFont="1"/>
    <xf numFmtId="44" fontId="10" fillId="0" borderId="10" xfId="2" applyFont="1" applyBorder="1"/>
    <xf numFmtId="0" fontId="10" fillId="0" borderId="10" xfId="0" applyFont="1" applyBorder="1"/>
    <xf numFmtId="44" fontId="11" fillId="0" borderId="10" xfId="2" applyFont="1" applyBorder="1" applyAlignment="1">
      <alignment horizontal="center" vertical="center"/>
    </xf>
    <xf numFmtId="44" fontId="11" fillId="0" borderId="10" xfId="2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/>
    </xf>
    <xf numFmtId="0" fontId="12" fillId="2" borderId="10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 wrapText="1"/>
    </xf>
    <xf numFmtId="44" fontId="11" fillId="2" borderId="10" xfId="2" applyFont="1" applyFill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44" fontId="11" fillId="3" borderId="10" xfId="2" applyFont="1" applyFill="1" applyBorder="1" applyAlignment="1">
      <alignment horizontal="center" vertical="center"/>
    </xf>
    <xf numFmtId="44" fontId="11" fillId="3" borderId="10" xfId="2" applyFont="1" applyFill="1" applyBorder="1" applyAlignment="1">
      <alignment horizontal="center" vertical="center" wrapText="1"/>
    </xf>
    <xf numFmtId="44" fontId="13" fillId="3" borderId="11" xfId="2" applyFont="1" applyFill="1" applyBorder="1" applyAlignment="1">
      <alignment vertical="center"/>
    </xf>
    <xf numFmtId="44" fontId="13" fillId="3" borderId="4" xfId="2" applyFont="1" applyFill="1" applyBorder="1" applyAlignment="1">
      <alignment horizontal="center" vertical="center"/>
    </xf>
    <xf numFmtId="44" fontId="14" fillId="3" borderId="4" xfId="2" applyFont="1" applyFill="1" applyBorder="1" applyAlignment="1">
      <alignment horizontal="center" vertical="center"/>
    </xf>
    <xf numFmtId="44" fontId="11" fillId="3" borderId="3" xfId="2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12" fillId="2" borderId="11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44" fontId="12" fillId="3" borderId="1" xfId="2" applyFont="1" applyFill="1" applyBorder="1" applyAlignment="1">
      <alignment horizontal="center" vertical="center"/>
    </xf>
    <xf numFmtId="44" fontId="12" fillId="3" borderId="1" xfId="2" applyFont="1" applyFill="1" applyBorder="1" applyAlignment="1">
      <alignment horizontal="center" vertical="center" wrapText="1"/>
    </xf>
    <xf numFmtId="44" fontId="13" fillId="3" borderId="11" xfId="2" applyFont="1" applyFill="1" applyBorder="1" applyAlignment="1">
      <alignment horizontal="center" vertical="center"/>
    </xf>
    <xf numFmtId="44" fontId="11" fillId="3" borderId="4" xfId="2" applyFont="1" applyFill="1" applyBorder="1" applyAlignment="1">
      <alignment horizontal="center" vertical="center"/>
    </xf>
    <xf numFmtId="44" fontId="12" fillId="3" borderId="3" xfId="2" applyFont="1" applyFill="1" applyBorder="1" applyAlignment="1">
      <alignment horizontal="center" vertical="center" wrapText="1"/>
    </xf>
    <xf numFmtId="44" fontId="11" fillId="0" borderId="10" xfId="2" applyFont="1" applyFill="1" applyBorder="1" applyAlignment="1">
      <alignment horizontal="center" vertical="center"/>
    </xf>
    <xf numFmtId="44" fontId="10" fillId="0" borderId="4" xfId="2" applyFont="1" applyBorder="1"/>
    <xf numFmtId="44" fontId="10" fillId="0" borderId="0" xfId="2" applyFont="1"/>
    <xf numFmtId="44" fontId="12" fillId="2" borderId="10" xfId="2" applyFont="1" applyFill="1" applyBorder="1" applyAlignment="1">
      <alignment horizontal="center" vertical="center" wrapText="1"/>
    </xf>
    <xf numFmtId="44" fontId="11" fillId="0" borderId="0" xfId="2" applyFont="1" applyAlignment="1">
      <alignment horizontal="center" vertical="center" wrapText="1"/>
    </xf>
    <xf numFmtId="44" fontId="12" fillId="2" borderId="10" xfId="2" applyFont="1" applyFill="1" applyBorder="1" applyAlignment="1">
      <alignment horizontal="center" vertical="center"/>
    </xf>
    <xf numFmtId="44" fontId="11" fillId="2" borderId="10" xfId="2" applyFont="1" applyFill="1" applyBorder="1" applyAlignment="1">
      <alignment horizontal="center" vertical="center"/>
    </xf>
    <xf numFmtId="44" fontId="14" fillId="3" borderId="6" xfId="2" applyFont="1" applyFill="1" applyBorder="1" applyAlignment="1">
      <alignment horizontal="center" vertical="center"/>
    </xf>
    <xf numFmtId="44" fontId="11" fillId="3" borderId="5" xfId="2" applyFont="1" applyFill="1" applyBorder="1" applyAlignment="1">
      <alignment horizontal="center" vertical="center" wrapText="1"/>
    </xf>
    <xf numFmtId="44" fontId="11" fillId="0" borderId="0" xfId="2" applyFont="1" applyAlignment="1">
      <alignment horizontal="center" vertical="center"/>
    </xf>
    <xf numFmtId="44" fontId="12" fillId="3" borderId="10" xfId="2" applyFont="1" applyFill="1" applyBorder="1" applyAlignment="1">
      <alignment horizontal="center" vertical="center"/>
    </xf>
    <xf numFmtId="44" fontId="12" fillId="3" borderId="10" xfId="2" applyFont="1" applyFill="1" applyBorder="1" applyAlignment="1">
      <alignment horizontal="center" vertical="center" wrapText="1"/>
    </xf>
    <xf numFmtId="44" fontId="11" fillId="3" borderId="6" xfId="2" applyFont="1" applyFill="1" applyBorder="1" applyAlignment="1">
      <alignment horizontal="center" vertical="center"/>
    </xf>
    <xf numFmtId="44" fontId="12" fillId="3" borderId="5" xfId="2" applyFont="1" applyFill="1" applyBorder="1" applyAlignment="1">
      <alignment horizontal="center" vertical="center" wrapText="1"/>
    </xf>
    <xf numFmtId="0" fontId="10" fillId="0" borderId="10" xfId="2" applyNumberFormat="1" applyFont="1" applyBorder="1"/>
    <xf numFmtId="0" fontId="12" fillId="0" borderId="10" xfId="2" applyNumberFormat="1" applyFont="1" applyBorder="1" applyAlignment="1">
      <alignment horizontal="center" vertical="center" wrapText="1"/>
    </xf>
    <xf numFmtId="0" fontId="11" fillId="0" borderId="10" xfId="2" applyNumberFormat="1" applyFont="1" applyBorder="1" applyAlignment="1">
      <alignment horizontal="center" vertical="center" wrapText="1"/>
    </xf>
    <xf numFmtId="44" fontId="10" fillId="0" borderId="10" xfId="2" applyFont="1" applyBorder="1" applyAlignment="1">
      <alignment horizontal="center" vertical="center"/>
    </xf>
    <xf numFmtId="44" fontId="10" fillId="2" borderId="10" xfId="2" applyFont="1" applyFill="1" applyBorder="1" applyAlignment="1">
      <alignment horizontal="center" vertical="center"/>
    </xf>
    <xf numFmtId="44" fontId="10" fillId="0" borderId="11" xfId="2" applyFont="1" applyFill="1" applyBorder="1" applyAlignment="1">
      <alignment horizontal="center" vertical="center"/>
    </xf>
    <xf numFmtId="44" fontId="10" fillId="0" borderId="3" xfId="2" applyFont="1" applyFill="1" applyBorder="1" applyAlignment="1">
      <alignment horizontal="center" vertical="center"/>
    </xf>
    <xf numFmtId="44" fontId="10" fillId="0" borderId="4" xfId="2" applyFont="1" applyBorder="1" applyAlignment="1">
      <alignment horizontal="center" vertical="center"/>
    </xf>
    <xf numFmtId="44" fontId="10" fillId="0" borderId="0" xfId="2" applyFont="1" applyAlignment="1">
      <alignment horizontal="center" vertical="center"/>
    </xf>
    <xf numFmtId="44" fontId="13" fillId="3" borderId="3" xfId="2" applyFont="1" applyFill="1" applyBorder="1" applyAlignment="1">
      <alignment horizontal="center" vertical="center"/>
    </xf>
    <xf numFmtId="44" fontId="15" fillId="0" borderId="0" xfId="2" applyFont="1" applyAlignment="1">
      <alignment horizontal="center" vertical="center" wrapText="1"/>
    </xf>
    <xf numFmtId="0" fontId="10" fillId="0" borderId="10" xfId="2" applyNumberFormat="1" applyFont="1" applyBorder="1" applyAlignment="1">
      <alignment horizontal="center" vertical="center"/>
    </xf>
    <xf numFmtId="44" fontId="11" fillId="0" borderId="10" xfId="0" applyNumberFormat="1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/>
    </xf>
    <xf numFmtId="44" fontId="11" fillId="3" borderId="10" xfId="0" applyNumberFormat="1" applyFont="1" applyFill="1" applyBorder="1" applyAlignment="1">
      <alignment horizontal="center" vertical="center"/>
    </xf>
    <xf numFmtId="44" fontId="11" fillId="0" borderId="10" xfId="2" applyFont="1" applyFill="1" applyBorder="1" applyAlignment="1">
      <alignment horizontal="center" vertical="center" wrapText="1"/>
    </xf>
    <xf numFmtId="0" fontId="0" fillId="6" borderId="0" xfId="0" applyFill="1"/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44" fontId="10" fillId="0" borderId="13" xfId="2" applyFont="1" applyBorder="1"/>
    <xf numFmtId="44" fontId="10" fillId="0" borderId="0" xfId="2" applyFont="1"/>
    <xf numFmtId="0" fontId="2" fillId="0" borderId="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0" fillId="0" borderId="13" xfId="0" applyBorder="1"/>
    <xf numFmtId="0" fontId="0" fillId="0" borderId="0" xfId="0"/>
    <xf numFmtId="44" fontId="15" fillId="0" borderId="13" xfId="2" applyFont="1" applyBorder="1" applyAlignment="1">
      <alignment horizontal="center" vertical="center" wrapText="1"/>
    </xf>
    <xf numFmtId="44" fontId="15" fillId="0" borderId="0" xfId="2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44" fontId="10" fillId="0" borderId="0" xfId="2" applyFont="1" applyBorder="1" applyAlignment="1">
      <alignment horizontal="center" vertical="center"/>
    </xf>
    <xf numFmtId="44" fontId="10" fillId="0" borderId="0" xfId="2" applyFont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3">
    <cellStyle name="Currency" xfId="2" builtinId="4"/>
    <cellStyle name="Normal" xfId="0" builtinId="0"/>
    <cellStyle name="Normal 33" xfId="1" xr:uid="{BDA63661-B328-403A-B310-89C1D87BCF6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BD1B7E-794E-43A0-9787-142DEFBBBDBB}">
  <dimension ref="A1:F59"/>
  <sheetViews>
    <sheetView tabSelected="1" workbookViewId="0">
      <selection activeCell="I10" sqref="I10"/>
    </sheetView>
  </sheetViews>
  <sheetFormatPr defaultRowHeight="15" x14ac:dyDescent="0.25"/>
  <cols>
    <col min="1" max="1" width="41.28515625" customWidth="1"/>
    <col min="2" max="4" width="18.5703125" customWidth="1"/>
  </cols>
  <sheetData>
    <row r="1" spans="1:4" ht="43.9" customHeight="1" thickBot="1" x14ac:dyDescent="0.3">
      <c r="A1" s="126" t="s">
        <v>56</v>
      </c>
      <c r="B1" s="16" t="s">
        <v>0</v>
      </c>
      <c r="C1" s="16" t="s">
        <v>1</v>
      </c>
      <c r="D1" s="16" t="s">
        <v>2</v>
      </c>
    </row>
    <row r="2" spans="1:4" ht="15.75" thickBot="1" x14ac:dyDescent="0.3">
      <c r="A2" s="127"/>
      <c r="B2" s="59" t="s">
        <v>3</v>
      </c>
      <c r="C2" s="59" t="s">
        <v>3</v>
      </c>
      <c r="D2" s="60" t="s">
        <v>3</v>
      </c>
    </row>
    <row r="3" spans="1:4" ht="15.75" thickBot="1" x14ac:dyDescent="0.3">
      <c r="A3" s="46" t="s">
        <v>34</v>
      </c>
      <c r="B3" s="64"/>
      <c r="C3" s="64" t="s">
        <v>63</v>
      </c>
      <c r="D3" s="65" t="s">
        <v>64</v>
      </c>
    </row>
    <row r="4" spans="1:4" ht="15.75" thickBot="1" x14ac:dyDescent="0.3">
      <c r="A4" s="23" t="s">
        <v>48</v>
      </c>
      <c r="B4" s="85"/>
      <c r="C4" s="52">
        <v>2.2200000000000002</v>
      </c>
      <c r="D4" s="55">
        <v>3.6</v>
      </c>
    </row>
    <row r="5" spans="1:4" ht="15.75" thickBot="1" x14ac:dyDescent="0.3">
      <c r="A5" s="23" t="s">
        <v>50</v>
      </c>
      <c r="B5" s="85"/>
      <c r="C5" s="52">
        <v>55.25</v>
      </c>
      <c r="D5" s="55">
        <v>90</v>
      </c>
    </row>
    <row r="6" spans="1:4" ht="15.75" thickBot="1" x14ac:dyDescent="0.3">
      <c r="A6" s="5"/>
      <c r="B6" s="85"/>
      <c r="C6" s="54"/>
      <c r="D6" s="55"/>
    </row>
    <row r="7" spans="1:4" ht="15.75" thickBot="1" x14ac:dyDescent="0.3">
      <c r="A7" s="3" t="s">
        <v>4</v>
      </c>
      <c r="B7" s="64" t="s">
        <v>65</v>
      </c>
      <c r="C7" s="64" t="s">
        <v>62</v>
      </c>
      <c r="D7" s="65" t="s">
        <v>61</v>
      </c>
    </row>
    <row r="8" spans="1:4" ht="15.75" thickBot="1" x14ac:dyDescent="0.3">
      <c r="A8" s="23" t="s">
        <v>48</v>
      </c>
      <c r="B8" s="85">
        <v>2.25</v>
      </c>
      <c r="C8" s="54">
        <v>2.91</v>
      </c>
      <c r="D8" s="55">
        <v>4.2</v>
      </c>
    </row>
    <row r="9" spans="1:4" ht="15.75" thickBot="1" x14ac:dyDescent="0.3">
      <c r="A9" s="23" t="s">
        <v>49</v>
      </c>
      <c r="B9" s="85" t="s">
        <v>57</v>
      </c>
      <c r="C9" s="54" t="s">
        <v>57</v>
      </c>
      <c r="D9" s="55" t="s">
        <v>57</v>
      </c>
    </row>
    <row r="10" spans="1:4" ht="15.75" thickBot="1" x14ac:dyDescent="0.3">
      <c r="A10" s="8" t="s">
        <v>5</v>
      </c>
      <c r="B10" s="49">
        <f>B8</f>
        <v>2.25</v>
      </c>
      <c r="C10" s="49">
        <f>SUM(C4:C9)</f>
        <v>60.379999999999995</v>
      </c>
      <c r="D10" s="88">
        <f>SUM(D4:D9)</f>
        <v>97.8</v>
      </c>
    </row>
    <row r="11" spans="1:4" ht="15.75" thickBot="1" x14ac:dyDescent="0.3">
      <c r="B11" s="86"/>
      <c r="C11" s="87"/>
      <c r="D11" s="89"/>
    </row>
    <row r="12" spans="1:4" ht="15.75" thickBot="1" x14ac:dyDescent="0.3">
      <c r="A12" s="126" t="s">
        <v>6</v>
      </c>
      <c r="B12" s="90"/>
      <c r="C12" s="90"/>
      <c r="D12" s="88"/>
    </row>
    <row r="13" spans="1:4" ht="15.75" thickBot="1" x14ac:dyDescent="0.3">
      <c r="A13" s="127"/>
      <c r="B13" s="91" t="s">
        <v>7</v>
      </c>
      <c r="C13" s="91" t="s">
        <v>7</v>
      </c>
      <c r="D13" s="61" t="s">
        <v>7</v>
      </c>
    </row>
    <row r="14" spans="1:4" ht="15.75" thickBot="1" x14ac:dyDescent="0.3">
      <c r="A14" s="4" t="s">
        <v>8</v>
      </c>
      <c r="B14" s="52">
        <f>B10*500</f>
        <v>1125</v>
      </c>
      <c r="C14" s="52">
        <f>C10*500</f>
        <v>30189.999999999996</v>
      </c>
      <c r="D14" s="55">
        <f>D10*500</f>
        <v>48900</v>
      </c>
    </row>
    <row r="15" spans="1:4" ht="15.75" thickBot="1" x14ac:dyDescent="0.3">
      <c r="A15" s="4" t="s">
        <v>9</v>
      </c>
      <c r="B15" s="52">
        <f>B10*1000</f>
        <v>2250</v>
      </c>
      <c r="C15" s="52">
        <f>C10*1000</f>
        <v>60379.999999999993</v>
      </c>
      <c r="D15" s="55">
        <f>D10*1000</f>
        <v>97800</v>
      </c>
    </row>
    <row r="16" spans="1:4" ht="15.75" thickBot="1" x14ac:dyDescent="0.3">
      <c r="A16" s="4" t="s">
        <v>10</v>
      </c>
      <c r="B16" s="52">
        <f>B10*1500</f>
        <v>3375</v>
      </c>
      <c r="C16" s="52">
        <f>C10*1500</f>
        <v>90570</v>
      </c>
      <c r="D16" s="55">
        <f>D10*1500</f>
        <v>146700</v>
      </c>
    </row>
    <row r="17" spans="1:4" ht="15.75" thickBot="1" x14ac:dyDescent="0.3">
      <c r="A17" s="7" t="s">
        <v>11</v>
      </c>
      <c r="B17" s="52">
        <f>B10*2000</f>
        <v>4500</v>
      </c>
      <c r="C17" s="52">
        <f>C10*2000</f>
        <v>120759.99999999999</v>
      </c>
      <c r="D17" s="55">
        <f>D10*2000</f>
        <v>195600</v>
      </c>
    </row>
    <row r="18" spans="1:4" ht="15.75" thickBot="1" x14ac:dyDescent="0.3">
      <c r="A18" s="8" t="s">
        <v>5</v>
      </c>
      <c r="B18" s="49">
        <f>SUM(B14:B17)</f>
        <v>11250</v>
      </c>
      <c r="C18" s="49">
        <f>SUM(C14:C17)</f>
        <v>301900</v>
      </c>
      <c r="D18" s="61">
        <f>SUM(D14:D17)</f>
        <v>489000</v>
      </c>
    </row>
    <row r="19" spans="1:4" ht="15.75" thickBot="1" x14ac:dyDescent="0.3">
      <c r="B19" s="86"/>
      <c r="C19" s="87"/>
      <c r="D19" s="89"/>
    </row>
    <row r="20" spans="1:4" ht="15.75" thickBot="1" x14ac:dyDescent="0.3">
      <c r="A20" s="126" t="s">
        <v>12</v>
      </c>
      <c r="B20" s="90"/>
      <c r="C20" s="90"/>
      <c r="D20" s="88"/>
    </row>
    <row r="21" spans="1:4" ht="15.75" thickBot="1" x14ac:dyDescent="0.3">
      <c r="A21" s="127"/>
      <c r="B21" s="91" t="s">
        <v>13</v>
      </c>
      <c r="C21" s="91" t="s">
        <v>13</v>
      </c>
      <c r="D21" s="61" t="s">
        <v>13</v>
      </c>
    </row>
    <row r="22" spans="1:4" ht="15.75" thickBot="1" x14ac:dyDescent="0.3">
      <c r="A22" s="128" t="s">
        <v>8</v>
      </c>
      <c r="B22" s="99">
        <v>0</v>
      </c>
      <c r="C22" s="99">
        <v>0</v>
      </c>
      <c r="D22" s="100">
        <v>0</v>
      </c>
    </row>
    <row r="23" spans="1:4" ht="15.75" thickBot="1" x14ac:dyDescent="0.3">
      <c r="A23" s="121"/>
      <c r="B23" s="99">
        <v>0</v>
      </c>
      <c r="C23" s="99">
        <v>0</v>
      </c>
      <c r="D23" s="101">
        <v>0</v>
      </c>
    </row>
    <row r="24" spans="1:4" ht="15.75" thickBot="1" x14ac:dyDescent="0.3">
      <c r="A24" s="120" t="s">
        <v>14</v>
      </c>
      <c r="B24" s="99">
        <v>0</v>
      </c>
      <c r="C24" s="99">
        <v>0</v>
      </c>
      <c r="D24" s="100">
        <v>0</v>
      </c>
    </row>
    <row r="25" spans="1:4" ht="15.75" thickBot="1" x14ac:dyDescent="0.3">
      <c r="A25" s="121"/>
      <c r="B25" s="99">
        <v>0</v>
      </c>
      <c r="C25" s="99">
        <v>0</v>
      </c>
      <c r="D25" s="101">
        <v>0</v>
      </c>
    </row>
    <row r="26" spans="1:4" ht="15.75" thickBot="1" x14ac:dyDescent="0.3">
      <c r="A26" s="120" t="s">
        <v>15</v>
      </c>
      <c r="B26" s="99">
        <v>0</v>
      </c>
      <c r="C26" s="99">
        <v>0</v>
      </c>
      <c r="D26" s="100">
        <v>0</v>
      </c>
    </row>
    <row r="27" spans="1:4" ht="15.75" thickBot="1" x14ac:dyDescent="0.3">
      <c r="A27" s="121"/>
      <c r="B27" s="99">
        <v>0</v>
      </c>
      <c r="C27" s="99">
        <v>0</v>
      </c>
      <c r="D27" s="101">
        <v>0</v>
      </c>
    </row>
    <row r="28" spans="1:4" ht="15.75" thickBot="1" x14ac:dyDescent="0.3">
      <c r="A28" s="120" t="s">
        <v>16</v>
      </c>
      <c r="B28" s="99">
        <v>0</v>
      </c>
      <c r="C28" s="99">
        <v>0</v>
      </c>
      <c r="D28" s="100">
        <v>0</v>
      </c>
    </row>
    <row r="29" spans="1:4" ht="15.75" thickBot="1" x14ac:dyDescent="0.3">
      <c r="A29" s="121"/>
      <c r="B29" s="99">
        <v>0</v>
      </c>
      <c r="C29" s="99">
        <v>0</v>
      </c>
      <c r="D29" s="101">
        <v>0</v>
      </c>
    </row>
    <row r="30" spans="1:4" ht="15.75" thickBot="1" x14ac:dyDescent="0.3">
      <c r="B30" s="86"/>
      <c r="C30" s="87"/>
      <c r="D30" s="89"/>
    </row>
    <row r="31" spans="1:4" ht="15.75" thickBot="1" x14ac:dyDescent="0.3">
      <c r="A31" s="2" t="s">
        <v>17</v>
      </c>
      <c r="B31" s="90"/>
      <c r="C31" s="90"/>
      <c r="D31" s="88"/>
    </row>
    <row r="32" spans="1:4" ht="30.75" thickBot="1" x14ac:dyDescent="0.3">
      <c r="A32" s="9" t="s">
        <v>18</v>
      </c>
      <c r="B32" s="91" t="s">
        <v>19</v>
      </c>
      <c r="C32" s="91" t="s">
        <v>19</v>
      </c>
      <c r="D32" s="61" t="s">
        <v>19</v>
      </c>
    </row>
    <row r="33" spans="1:6" ht="15.75" thickBot="1" x14ac:dyDescent="0.3">
      <c r="A33" s="4" t="s">
        <v>8</v>
      </c>
      <c r="B33" s="52">
        <f>B14</f>
        <v>1125</v>
      </c>
      <c r="C33" s="52">
        <f t="shared" ref="C33:D36" si="0">C14</f>
        <v>30189.999999999996</v>
      </c>
      <c r="D33" s="55">
        <f t="shared" si="0"/>
        <v>48900</v>
      </c>
    </row>
    <row r="34" spans="1:6" ht="15.75" thickBot="1" x14ac:dyDescent="0.3">
      <c r="A34" s="4" t="s">
        <v>14</v>
      </c>
      <c r="B34" s="52">
        <f>B15</f>
        <v>2250</v>
      </c>
      <c r="C34" s="52">
        <f t="shared" si="0"/>
        <v>60379.999999999993</v>
      </c>
      <c r="D34" s="55">
        <f t="shared" si="0"/>
        <v>97800</v>
      </c>
    </row>
    <row r="35" spans="1:6" ht="15.75" thickBot="1" x14ac:dyDescent="0.3">
      <c r="A35" s="4" t="s">
        <v>10</v>
      </c>
      <c r="B35" s="52">
        <f>B16</f>
        <v>3375</v>
      </c>
      <c r="C35" s="52">
        <f t="shared" si="0"/>
        <v>90570</v>
      </c>
      <c r="D35" s="55">
        <f t="shared" si="0"/>
        <v>146700</v>
      </c>
    </row>
    <row r="36" spans="1:6" ht="15.75" thickBot="1" x14ac:dyDescent="0.3">
      <c r="A36" s="7" t="s">
        <v>11</v>
      </c>
      <c r="B36" s="52">
        <f>B17</f>
        <v>4500</v>
      </c>
      <c r="C36" s="52">
        <f t="shared" si="0"/>
        <v>120759.99999999999</v>
      </c>
      <c r="D36" s="55">
        <f t="shared" si="0"/>
        <v>195600</v>
      </c>
    </row>
    <row r="37" spans="1:6" ht="15.75" thickBot="1" x14ac:dyDescent="0.3">
      <c r="A37" s="10" t="s">
        <v>20</v>
      </c>
      <c r="B37" s="64">
        <f>B18</f>
        <v>11250</v>
      </c>
      <c r="C37" s="64">
        <f>SUM(C33:C36)</f>
        <v>301900</v>
      </c>
      <c r="D37" s="65">
        <f>SUM(D33:D36)</f>
        <v>489000</v>
      </c>
    </row>
    <row r="38" spans="1:6" ht="15.75" thickBot="1" x14ac:dyDescent="0.3">
      <c r="A38" s="11" t="s">
        <v>21</v>
      </c>
      <c r="B38" s="66"/>
      <c r="C38" s="92">
        <f>B37+C37+D37</f>
        <v>802150</v>
      </c>
      <c r="D38" s="93"/>
    </row>
    <row r="39" spans="1:6" x14ac:dyDescent="0.25">
      <c r="A39" s="122"/>
      <c r="B39" s="118"/>
      <c r="C39" s="118"/>
      <c r="D39" s="124"/>
    </row>
    <row r="40" spans="1:6" x14ac:dyDescent="0.25">
      <c r="A40" s="123"/>
      <c r="B40" s="119"/>
      <c r="C40" s="119"/>
      <c r="D40" s="125"/>
    </row>
    <row r="41" spans="1:6" ht="15.75" thickBot="1" x14ac:dyDescent="0.3">
      <c r="A41" s="6"/>
      <c r="B41" s="94"/>
      <c r="C41" s="87"/>
      <c r="D41" s="87"/>
    </row>
    <row r="42" spans="1:6" ht="15.75" thickBot="1" x14ac:dyDescent="0.3">
      <c r="A42" s="116" t="s">
        <v>22</v>
      </c>
      <c r="B42" s="90" t="s">
        <v>0</v>
      </c>
      <c r="C42" s="90" t="s">
        <v>1</v>
      </c>
      <c r="D42" s="88" t="s">
        <v>2</v>
      </c>
    </row>
    <row r="43" spans="1:6" ht="15.75" thickBot="1" x14ac:dyDescent="0.3">
      <c r="A43" s="117"/>
      <c r="B43" s="91" t="s">
        <v>3</v>
      </c>
      <c r="C43" s="91" t="s">
        <v>3</v>
      </c>
      <c r="D43" s="61" t="s">
        <v>3</v>
      </c>
    </row>
    <row r="44" spans="1:6" ht="15.75" thickBot="1" x14ac:dyDescent="0.3">
      <c r="A44" s="12" t="s">
        <v>58</v>
      </c>
      <c r="B44" s="85"/>
      <c r="C44" s="85">
        <v>18</v>
      </c>
      <c r="D44" s="114">
        <v>43.2</v>
      </c>
      <c r="E44" s="115"/>
      <c r="F44" s="115"/>
    </row>
    <row r="45" spans="1:6" ht="15.75" thickBot="1" x14ac:dyDescent="0.3">
      <c r="A45" s="12" t="s">
        <v>37</v>
      </c>
      <c r="B45" s="85">
        <v>1000</v>
      </c>
      <c r="C45" s="85">
        <v>3500</v>
      </c>
      <c r="D45" s="114">
        <v>10000</v>
      </c>
    </row>
    <row r="46" spans="1:6" ht="15.75" thickBot="1" x14ac:dyDescent="0.3">
      <c r="A46" s="12" t="s">
        <v>38</v>
      </c>
      <c r="B46" s="54"/>
      <c r="C46" s="54"/>
      <c r="D46" s="55"/>
    </row>
    <row r="47" spans="1:6" s="24" customFormat="1" ht="15.75" thickBot="1" x14ac:dyDescent="0.3">
      <c r="A47" s="12"/>
      <c r="B47" s="54"/>
      <c r="C47" s="54"/>
      <c r="D47" s="55"/>
    </row>
    <row r="48" spans="1:6" ht="15.75" thickBot="1" x14ac:dyDescent="0.3">
      <c r="A48" s="12" t="s">
        <v>39</v>
      </c>
      <c r="B48" s="95">
        <f>SUM(B44:B47)</f>
        <v>1000</v>
      </c>
      <c r="C48" s="95">
        <f>SUM(C44:C47)</f>
        <v>3518</v>
      </c>
      <c r="D48" s="96">
        <f>SUM(D44:D47)</f>
        <v>10043.200000000001</v>
      </c>
    </row>
    <row r="49" spans="1:4" ht="15.75" thickBot="1" x14ac:dyDescent="0.3">
      <c r="A49" s="13" t="s">
        <v>55</v>
      </c>
      <c r="B49" s="82"/>
      <c r="C49" s="97">
        <f>B48+C48+D48</f>
        <v>14561.2</v>
      </c>
      <c r="D49" s="98"/>
    </row>
    <row r="50" spans="1:4" x14ac:dyDescent="0.25">
      <c r="A50" s="48" t="s">
        <v>60</v>
      </c>
    </row>
    <row r="52" spans="1:4" ht="15.75" thickBot="1" x14ac:dyDescent="0.3">
      <c r="C52" s="34"/>
      <c r="D52" s="34"/>
    </row>
    <row r="53" spans="1:4" ht="15.75" thickBot="1" x14ac:dyDescent="0.3">
      <c r="A53" s="27" t="s">
        <v>35</v>
      </c>
      <c r="B53" s="8"/>
      <c r="C53" s="35"/>
      <c r="D53" s="36"/>
    </row>
    <row r="54" spans="1:4" ht="15.75" thickBot="1" x14ac:dyDescent="0.3">
      <c r="A54" s="28" t="s">
        <v>21</v>
      </c>
      <c r="B54" s="111">
        <f>C38</f>
        <v>802150</v>
      </c>
      <c r="C54" s="32"/>
      <c r="D54" s="33"/>
    </row>
    <row r="55" spans="1:4" ht="15.75" thickBot="1" x14ac:dyDescent="0.3">
      <c r="A55" s="28" t="s">
        <v>51</v>
      </c>
      <c r="B55" s="111">
        <f>C49</f>
        <v>14561.2</v>
      </c>
      <c r="C55" s="32"/>
      <c r="D55" s="33"/>
    </row>
    <row r="56" spans="1:4" s="24" customFormat="1" ht="15.75" thickBot="1" x14ac:dyDescent="0.3">
      <c r="A56" s="28"/>
      <c r="B56" s="112"/>
      <c r="C56" s="32"/>
      <c r="D56" s="33"/>
    </row>
    <row r="57" spans="1:4" s="24" customFormat="1" ht="15.75" thickBot="1" x14ac:dyDescent="0.3">
      <c r="A57" s="28"/>
      <c r="B57" s="112"/>
      <c r="C57" s="32"/>
      <c r="D57" s="33"/>
    </row>
    <row r="58" spans="1:4" ht="15.75" thickBot="1" x14ac:dyDescent="0.3">
      <c r="A58" s="28" t="s">
        <v>40</v>
      </c>
      <c r="B58" s="113">
        <f>SUM(B54:B57)</f>
        <v>816711.2</v>
      </c>
      <c r="C58" s="32"/>
      <c r="D58" s="33"/>
    </row>
    <row r="59" spans="1:4" x14ac:dyDescent="0.25">
      <c r="A59" s="26" t="s">
        <v>36</v>
      </c>
      <c r="B59" s="29"/>
      <c r="C59" s="32"/>
      <c r="D59" s="33"/>
    </row>
  </sheetData>
  <mergeCells count="12">
    <mergeCell ref="D39:D40"/>
    <mergeCell ref="A1:A2"/>
    <mergeCell ref="A12:A13"/>
    <mergeCell ref="A20:A21"/>
    <mergeCell ref="A22:A23"/>
    <mergeCell ref="A24:A25"/>
    <mergeCell ref="A42:A43"/>
    <mergeCell ref="C39:C40"/>
    <mergeCell ref="A26:A27"/>
    <mergeCell ref="A28:A29"/>
    <mergeCell ref="A39:A40"/>
    <mergeCell ref="B39:B40"/>
  </mergeCells>
  <pageMargins left="0.7" right="0.7" top="0.75" bottom="0.75" header="0.3" footer="0.3"/>
  <pageSetup orientation="portrait" horizontalDpi="90" verticalDpi="9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45566F-3BFC-4A57-8B74-6E0487689FDC}">
  <dimension ref="A1:E51"/>
  <sheetViews>
    <sheetView workbookViewId="0">
      <selection sqref="A1:A2"/>
    </sheetView>
  </sheetViews>
  <sheetFormatPr defaultRowHeight="15" x14ac:dyDescent="0.25"/>
  <cols>
    <col min="1" max="1" width="43.28515625" customWidth="1"/>
    <col min="2" max="5" width="18.5703125" customWidth="1"/>
  </cols>
  <sheetData>
    <row r="1" spans="1:5" ht="43.9" customHeight="1" thickBot="1" x14ac:dyDescent="0.3">
      <c r="A1" s="126" t="s">
        <v>23</v>
      </c>
      <c r="B1" s="16" t="s">
        <v>24</v>
      </c>
      <c r="C1" s="16" t="s">
        <v>25</v>
      </c>
      <c r="D1" s="16" t="s">
        <v>26</v>
      </c>
      <c r="E1" s="16" t="s">
        <v>27</v>
      </c>
    </row>
    <row r="2" spans="1:5" ht="15.75" thickBot="1" x14ac:dyDescent="0.3">
      <c r="A2" s="127"/>
      <c r="B2" s="17" t="s">
        <v>3</v>
      </c>
      <c r="C2" s="17" t="s">
        <v>3</v>
      </c>
      <c r="D2" s="17" t="s">
        <v>3</v>
      </c>
      <c r="E2" s="30" t="s">
        <v>3</v>
      </c>
    </row>
    <row r="3" spans="1:5" ht="15.75" thickBot="1" x14ac:dyDescent="0.3">
      <c r="A3" s="45" t="s">
        <v>4</v>
      </c>
      <c r="B3" s="19" t="s">
        <v>70</v>
      </c>
      <c r="C3" s="19" t="s">
        <v>71</v>
      </c>
      <c r="D3" s="19" t="s">
        <v>72</v>
      </c>
      <c r="E3" s="31" t="s">
        <v>73</v>
      </c>
    </row>
    <row r="4" spans="1:5" ht="15.75" thickBot="1" x14ac:dyDescent="0.3">
      <c r="A4" s="23" t="s">
        <v>48</v>
      </c>
      <c r="B4" s="54">
        <v>1.25</v>
      </c>
      <c r="C4" s="54">
        <v>2.25</v>
      </c>
      <c r="D4" s="54">
        <v>3</v>
      </c>
      <c r="E4" s="55">
        <v>4.5</v>
      </c>
    </row>
    <row r="5" spans="1:5" ht="15.75" thickBot="1" x14ac:dyDescent="0.3">
      <c r="A5" s="23" t="s">
        <v>49</v>
      </c>
      <c r="B5" s="54" t="s">
        <v>57</v>
      </c>
      <c r="C5" s="54" t="s">
        <v>57</v>
      </c>
      <c r="D5" s="54" t="s">
        <v>57</v>
      </c>
      <c r="E5" s="55" t="s">
        <v>57</v>
      </c>
    </row>
    <row r="6" spans="1:5" ht="15.75" thickBot="1" x14ac:dyDescent="0.3">
      <c r="A6" s="8" t="s">
        <v>5</v>
      </c>
      <c r="B6" s="49">
        <f>B4</f>
        <v>1.25</v>
      </c>
      <c r="C6" s="49">
        <f>C4</f>
        <v>2.25</v>
      </c>
      <c r="D6" s="49">
        <f>D4</f>
        <v>3</v>
      </c>
      <c r="E6" s="49">
        <f>E4</f>
        <v>4.5</v>
      </c>
    </row>
    <row r="7" spans="1:5" ht="15.75" thickBot="1" x14ac:dyDescent="0.3">
      <c r="B7" s="50"/>
      <c r="C7" s="51"/>
      <c r="D7" s="51"/>
      <c r="E7" s="56"/>
    </row>
    <row r="8" spans="1:5" ht="15.75" thickBot="1" x14ac:dyDescent="0.3">
      <c r="A8" s="126" t="s">
        <v>6</v>
      </c>
      <c r="B8" s="57"/>
      <c r="C8" s="57"/>
      <c r="D8" s="57"/>
      <c r="E8" s="58"/>
    </row>
    <row r="9" spans="1:5" ht="15.75" thickBot="1" x14ac:dyDescent="0.3">
      <c r="A9" s="127"/>
      <c r="B9" s="59" t="s">
        <v>7</v>
      </c>
      <c r="C9" s="59" t="s">
        <v>7</v>
      </c>
      <c r="D9" s="59" t="s">
        <v>7</v>
      </c>
      <c r="E9" s="60" t="s">
        <v>7</v>
      </c>
    </row>
    <row r="10" spans="1:5" ht="15.75" thickBot="1" x14ac:dyDescent="0.3">
      <c r="A10" s="4" t="s">
        <v>8</v>
      </c>
      <c r="B10" s="52">
        <f>B6*500</f>
        <v>625</v>
      </c>
      <c r="C10" s="52">
        <f>500*C6</f>
        <v>1125</v>
      </c>
      <c r="D10" s="52">
        <f>500*D6</f>
        <v>1500</v>
      </c>
      <c r="E10" s="55">
        <f>500*E6</f>
        <v>2250</v>
      </c>
    </row>
    <row r="11" spans="1:5" ht="15.75" thickBot="1" x14ac:dyDescent="0.3">
      <c r="A11" s="4" t="s">
        <v>9</v>
      </c>
      <c r="B11" s="52">
        <f>1000*B6</f>
        <v>1250</v>
      </c>
      <c r="C11" s="52">
        <f>1000*C6</f>
        <v>2250</v>
      </c>
      <c r="D11" s="52">
        <f>1000*D6</f>
        <v>3000</v>
      </c>
      <c r="E11" s="55">
        <f>1000*E6</f>
        <v>4500</v>
      </c>
    </row>
    <row r="12" spans="1:5" ht="15.75" thickBot="1" x14ac:dyDescent="0.3">
      <c r="A12" s="4" t="s">
        <v>10</v>
      </c>
      <c r="B12" s="52">
        <f>1500*B6</f>
        <v>1875</v>
      </c>
      <c r="C12" s="52">
        <f>1500*C6</f>
        <v>3375</v>
      </c>
      <c r="D12" s="52">
        <f>1500*D6</f>
        <v>4500</v>
      </c>
      <c r="E12" s="55">
        <f>1500*E6</f>
        <v>6750</v>
      </c>
    </row>
    <row r="13" spans="1:5" ht="15.75" thickBot="1" x14ac:dyDescent="0.3">
      <c r="A13" s="7" t="s">
        <v>11</v>
      </c>
      <c r="B13" s="52">
        <f>2000*B6</f>
        <v>2500</v>
      </c>
      <c r="C13" s="52">
        <f>2000*C6</f>
        <v>4500</v>
      </c>
      <c r="D13" s="52">
        <f>2000*D6</f>
        <v>6000</v>
      </c>
      <c r="E13" s="55">
        <f>2000*E6</f>
        <v>9000</v>
      </c>
    </row>
    <row r="14" spans="1:5" ht="15.75" thickBot="1" x14ac:dyDescent="0.3">
      <c r="A14" s="8" t="s">
        <v>5</v>
      </c>
      <c r="B14" s="49">
        <f>SUM(B10:B13)</f>
        <v>6250</v>
      </c>
      <c r="C14" s="49">
        <f>SUM(C10:C13)</f>
        <v>11250</v>
      </c>
      <c r="D14" s="49">
        <f>SUM(D10:D13)</f>
        <v>15000</v>
      </c>
      <c r="E14" s="61">
        <f>SUM(E10:E13)</f>
        <v>22500</v>
      </c>
    </row>
    <row r="15" spans="1:5" ht="15.75" thickBot="1" x14ac:dyDescent="0.3">
      <c r="B15" s="50"/>
      <c r="C15" s="51"/>
      <c r="D15" s="51"/>
      <c r="E15" s="56"/>
    </row>
    <row r="16" spans="1:5" ht="15.75" thickBot="1" x14ac:dyDescent="0.3">
      <c r="A16" s="126" t="s">
        <v>12</v>
      </c>
      <c r="B16" s="57"/>
      <c r="C16" s="57"/>
      <c r="D16" s="57"/>
      <c r="E16" s="58"/>
    </row>
    <row r="17" spans="1:5" ht="15.75" thickBot="1" x14ac:dyDescent="0.3">
      <c r="A17" s="127"/>
      <c r="B17" s="59" t="s">
        <v>13</v>
      </c>
      <c r="C17" s="59" t="s">
        <v>13</v>
      </c>
      <c r="D17" s="59" t="s">
        <v>13</v>
      </c>
      <c r="E17" s="60" t="s">
        <v>13</v>
      </c>
    </row>
    <row r="18" spans="1:5" ht="15.75" thickBot="1" x14ac:dyDescent="0.3">
      <c r="A18" s="128" t="s">
        <v>8</v>
      </c>
      <c r="B18" s="53">
        <v>0</v>
      </c>
      <c r="C18" s="53">
        <v>0</v>
      </c>
      <c r="D18" s="53">
        <v>0</v>
      </c>
      <c r="E18" s="62">
        <v>0</v>
      </c>
    </row>
    <row r="19" spans="1:5" ht="15.75" thickBot="1" x14ac:dyDescent="0.3">
      <c r="A19" s="121"/>
      <c r="B19" s="53">
        <v>0</v>
      </c>
      <c r="C19" s="53">
        <v>0</v>
      </c>
      <c r="D19" s="53">
        <v>0</v>
      </c>
      <c r="E19" s="63">
        <v>0</v>
      </c>
    </row>
    <row r="20" spans="1:5" ht="15.75" thickBot="1" x14ac:dyDescent="0.3">
      <c r="A20" s="120" t="s">
        <v>14</v>
      </c>
      <c r="B20" s="53">
        <v>0</v>
      </c>
      <c r="C20" s="53">
        <v>0</v>
      </c>
      <c r="D20" s="53">
        <v>0</v>
      </c>
      <c r="E20" s="62">
        <v>0</v>
      </c>
    </row>
    <row r="21" spans="1:5" ht="15.75" thickBot="1" x14ac:dyDescent="0.3">
      <c r="A21" s="121"/>
      <c r="B21" s="53">
        <v>0</v>
      </c>
      <c r="C21" s="53">
        <v>0</v>
      </c>
      <c r="D21" s="53">
        <v>0</v>
      </c>
      <c r="E21" s="63">
        <v>0</v>
      </c>
    </row>
    <row r="22" spans="1:5" ht="15.75" thickBot="1" x14ac:dyDescent="0.3">
      <c r="A22" s="120" t="s">
        <v>15</v>
      </c>
      <c r="B22" s="53">
        <v>0</v>
      </c>
      <c r="C22" s="53">
        <v>0</v>
      </c>
      <c r="D22" s="53">
        <v>0</v>
      </c>
      <c r="E22" s="62">
        <v>0</v>
      </c>
    </row>
    <row r="23" spans="1:5" ht="15.75" thickBot="1" x14ac:dyDescent="0.3">
      <c r="A23" s="121"/>
      <c r="B23" s="53">
        <v>0</v>
      </c>
      <c r="C23" s="53">
        <v>0</v>
      </c>
      <c r="D23" s="53">
        <v>0</v>
      </c>
      <c r="E23" s="63">
        <v>0</v>
      </c>
    </row>
    <row r="24" spans="1:5" ht="15.75" thickBot="1" x14ac:dyDescent="0.3">
      <c r="A24" s="120" t="s">
        <v>16</v>
      </c>
      <c r="B24" s="53">
        <v>0</v>
      </c>
      <c r="C24" s="53">
        <v>0</v>
      </c>
      <c r="D24" s="53">
        <v>0</v>
      </c>
      <c r="E24" s="62">
        <v>0</v>
      </c>
    </row>
    <row r="25" spans="1:5" ht="15.75" thickBot="1" x14ac:dyDescent="0.3">
      <c r="A25" s="121"/>
      <c r="B25" s="53">
        <v>0</v>
      </c>
      <c r="C25" s="53">
        <v>0</v>
      </c>
      <c r="D25" s="53">
        <v>0</v>
      </c>
      <c r="E25" s="63">
        <v>0</v>
      </c>
    </row>
    <row r="26" spans="1:5" ht="15.75" thickBot="1" x14ac:dyDescent="0.3">
      <c r="B26" s="50"/>
      <c r="C26" s="51"/>
      <c r="D26" s="51"/>
      <c r="E26" s="56"/>
    </row>
    <row r="27" spans="1:5" ht="15.75" thickBot="1" x14ac:dyDescent="0.3">
      <c r="A27" s="2" t="s">
        <v>17</v>
      </c>
      <c r="B27" s="57"/>
      <c r="C27" s="57"/>
      <c r="D27" s="57"/>
      <c r="E27" s="58"/>
    </row>
    <row r="28" spans="1:5" ht="12" customHeight="1" thickBot="1" x14ac:dyDescent="0.3">
      <c r="A28" s="9" t="s">
        <v>18</v>
      </c>
      <c r="B28" s="59" t="s">
        <v>19</v>
      </c>
      <c r="C28" s="59" t="s">
        <v>19</v>
      </c>
      <c r="D28" s="59" t="s">
        <v>19</v>
      </c>
      <c r="E28" s="60" t="s">
        <v>19</v>
      </c>
    </row>
    <row r="29" spans="1:5" ht="15.75" thickBot="1" x14ac:dyDescent="0.3">
      <c r="A29" s="4" t="s">
        <v>8</v>
      </c>
      <c r="B29" s="52">
        <f t="shared" ref="B29:E32" si="0">B10</f>
        <v>625</v>
      </c>
      <c r="C29" s="52">
        <f t="shared" si="0"/>
        <v>1125</v>
      </c>
      <c r="D29" s="52">
        <f t="shared" si="0"/>
        <v>1500</v>
      </c>
      <c r="E29" s="55">
        <f t="shared" si="0"/>
        <v>2250</v>
      </c>
    </row>
    <row r="30" spans="1:5" ht="15.75" thickBot="1" x14ac:dyDescent="0.3">
      <c r="A30" s="4" t="s">
        <v>14</v>
      </c>
      <c r="B30" s="52">
        <f t="shared" si="0"/>
        <v>1250</v>
      </c>
      <c r="C30" s="52">
        <f t="shared" si="0"/>
        <v>2250</v>
      </c>
      <c r="D30" s="52">
        <f t="shared" si="0"/>
        <v>3000</v>
      </c>
      <c r="E30" s="55">
        <f t="shared" si="0"/>
        <v>4500</v>
      </c>
    </row>
    <row r="31" spans="1:5" ht="15.75" thickBot="1" x14ac:dyDescent="0.3">
      <c r="A31" s="40" t="s">
        <v>10</v>
      </c>
      <c r="B31" s="52">
        <f t="shared" si="0"/>
        <v>1875</v>
      </c>
      <c r="C31" s="52">
        <f t="shared" si="0"/>
        <v>3375</v>
      </c>
      <c r="D31" s="52">
        <f t="shared" si="0"/>
        <v>4500</v>
      </c>
      <c r="E31" s="55">
        <f t="shared" si="0"/>
        <v>6750</v>
      </c>
    </row>
    <row r="32" spans="1:5" ht="15.75" thickBot="1" x14ac:dyDescent="0.3">
      <c r="A32" s="41" t="s">
        <v>11</v>
      </c>
      <c r="B32" s="52">
        <f t="shared" si="0"/>
        <v>2500</v>
      </c>
      <c r="C32" s="52">
        <f t="shared" si="0"/>
        <v>4500</v>
      </c>
      <c r="D32" s="52">
        <f t="shared" si="0"/>
        <v>6000</v>
      </c>
      <c r="E32" s="55">
        <f t="shared" si="0"/>
        <v>9000</v>
      </c>
    </row>
    <row r="33" spans="1:5" ht="15.75" thickBot="1" x14ac:dyDescent="0.3">
      <c r="A33" s="38" t="s">
        <v>20</v>
      </c>
      <c r="B33" s="64">
        <f>SUM(B29:B32)</f>
        <v>6250</v>
      </c>
      <c r="C33" s="64">
        <f>SUM(C29:C32)</f>
        <v>11250</v>
      </c>
      <c r="D33" s="64">
        <f>SUM(D29:D32)</f>
        <v>15000</v>
      </c>
      <c r="E33" s="65">
        <f>SUM(E29:E32)</f>
        <v>22500</v>
      </c>
    </row>
    <row r="34" spans="1:5" ht="15.75" thickBot="1" x14ac:dyDescent="0.3">
      <c r="A34" s="39" t="s">
        <v>28</v>
      </c>
      <c r="B34" s="66"/>
      <c r="C34" s="67">
        <f>B33+C33+D33+E33</f>
        <v>55000</v>
      </c>
      <c r="D34" s="68"/>
      <c r="E34" s="69"/>
    </row>
    <row r="35" spans="1:5" ht="15.75" thickBot="1" x14ac:dyDescent="0.3">
      <c r="A35" s="6"/>
      <c r="B35" s="70"/>
      <c r="C35" s="71"/>
      <c r="D35" s="51"/>
      <c r="E35" s="51"/>
    </row>
    <row r="36" spans="1:5" ht="21" customHeight="1" thickBot="1" x14ac:dyDescent="0.3">
      <c r="A36" s="116" t="s">
        <v>29</v>
      </c>
      <c r="B36" s="72" t="s">
        <v>24</v>
      </c>
      <c r="C36" s="73" t="s">
        <v>25</v>
      </c>
      <c r="D36" s="73" t="s">
        <v>26</v>
      </c>
      <c r="E36" s="73" t="s">
        <v>27</v>
      </c>
    </row>
    <row r="37" spans="1:5" ht="15.75" thickBot="1" x14ac:dyDescent="0.3">
      <c r="A37" s="117"/>
      <c r="B37" s="74" t="s">
        <v>3</v>
      </c>
      <c r="C37" s="75" t="s">
        <v>3</v>
      </c>
      <c r="D37" s="75" t="s">
        <v>3</v>
      </c>
      <c r="E37" s="76" t="s">
        <v>3</v>
      </c>
    </row>
    <row r="38" spans="1:5" ht="15.75" thickBot="1" x14ac:dyDescent="0.3">
      <c r="A38" s="12" t="s">
        <v>58</v>
      </c>
      <c r="B38" s="77" t="s">
        <v>57</v>
      </c>
      <c r="C38" s="77" t="s">
        <v>57</v>
      </c>
      <c r="D38" s="77" t="s">
        <v>57</v>
      </c>
      <c r="E38" s="63" t="s">
        <v>57</v>
      </c>
    </row>
    <row r="39" spans="1:5" ht="15.75" thickBot="1" x14ac:dyDescent="0.3">
      <c r="A39" s="12" t="s">
        <v>37</v>
      </c>
      <c r="B39" s="54">
        <v>500</v>
      </c>
      <c r="C39" s="54">
        <v>1500</v>
      </c>
      <c r="D39" s="54">
        <v>2000</v>
      </c>
      <c r="E39" s="55">
        <v>2500</v>
      </c>
    </row>
    <row r="40" spans="1:5" ht="15.75" thickBot="1" x14ac:dyDescent="0.3">
      <c r="A40" s="12" t="s">
        <v>38</v>
      </c>
      <c r="B40" s="77" t="s">
        <v>57</v>
      </c>
      <c r="C40" s="77" t="s">
        <v>57</v>
      </c>
      <c r="D40" s="77" t="s">
        <v>57</v>
      </c>
      <c r="E40" s="63" t="s">
        <v>57</v>
      </c>
    </row>
    <row r="41" spans="1:5" s="24" customFormat="1" ht="15.75" thickBot="1" x14ac:dyDescent="0.3">
      <c r="A41" s="12"/>
      <c r="B41" s="78"/>
      <c r="C41" s="78"/>
      <c r="D41" s="78"/>
      <c r="E41" s="79"/>
    </row>
    <row r="42" spans="1:5" ht="15.75" thickBot="1" x14ac:dyDescent="0.3">
      <c r="A42" s="12" t="s">
        <v>39</v>
      </c>
      <c r="B42" s="80">
        <f>B39</f>
        <v>500</v>
      </c>
      <c r="C42" s="80">
        <f>C39</f>
        <v>1500</v>
      </c>
      <c r="D42" s="80">
        <f>D39</f>
        <v>2000</v>
      </c>
      <c r="E42" s="81">
        <f>E39</f>
        <v>2500</v>
      </c>
    </row>
    <row r="43" spans="1:5" ht="15.75" thickBot="1" x14ac:dyDescent="0.3">
      <c r="A43" s="42" t="s">
        <v>54</v>
      </c>
      <c r="B43" s="82"/>
      <c r="C43" s="67">
        <f>B42+C42+D42+E42</f>
        <v>6500</v>
      </c>
      <c r="D43" s="83"/>
      <c r="E43" s="84"/>
    </row>
    <row r="44" spans="1:5" x14ac:dyDescent="0.25">
      <c r="A44" s="48" t="s">
        <v>59</v>
      </c>
      <c r="B44" s="51"/>
      <c r="C44" s="51"/>
      <c r="D44" s="51"/>
      <c r="E44" s="51"/>
    </row>
    <row r="45" spans="1:5" ht="15.75" thickBot="1" x14ac:dyDescent="0.3">
      <c r="B45" s="51"/>
      <c r="C45" s="51"/>
      <c r="D45" s="51"/>
      <c r="E45" s="51"/>
    </row>
    <row r="46" spans="1:5" ht="15.75" thickBot="1" x14ac:dyDescent="0.3">
      <c r="A46" s="27" t="s">
        <v>41</v>
      </c>
      <c r="B46" s="57"/>
      <c r="C46" s="51"/>
      <c r="D46" s="51"/>
      <c r="E46" s="51"/>
    </row>
    <row r="47" spans="1:5" ht="15.75" thickBot="1" x14ac:dyDescent="0.3">
      <c r="A47" s="28" t="s">
        <v>28</v>
      </c>
      <c r="B47" s="85">
        <f>C34</f>
        <v>55000</v>
      </c>
      <c r="C47" s="51"/>
      <c r="D47" s="51"/>
      <c r="E47" s="51"/>
    </row>
    <row r="48" spans="1:5" ht="15.75" thickBot="1" x14ac:dyDescent="0.3">
      <c r="A48" s="28" t="s">
        <v>42</v>
      </c>
      <c r="B48" s="85">
        <f>C43</f>
        <v>6500</v>
      </c>
      <c r="C48" s="51"/>
      <c r="D48" s="51"/>
      <c r="E48" s="51"/>
    </row>
    <row r="49" spans="1:5" ht="15.75" thickBot="1" x14ac:dyDescent="0.3">
      <c r="A49" s="28"/>
      <c r="B49" s="85"/>
      <c r="C49" s="51"/>
      <c r="D49" s="51"/>
      <c r="E49" s="51"/>
    </row>
    <row r="50" spans="1:5" ht="15.75" thickBot="1" x14ac:dyDescent="0.3">
      <c r="A50" s="28"/>
      <c r="B50" s="85"/>
      <c r="C50" s="51"/>
      <c r="D50" s="51"/>
      <c r="E50" s="51"/>
    </row>
    <row r="51" spans="1:5" ht="15.75" thickBot="1" x14ac:dyDescent="0.3">
      <c r="A51" s="28" t="s">
        <v>47</v>
      </c>
      <c r="B51" s="64">
        <f>SUM(B47:B50)</f>
        <v>61500</v>
      </c>
      <c r="C51" s="51"/>
      <c r="D51" s="51"/>
      <c r="E51" s="51"/>
    </row>
  </sheetData>
  <mergeCells count="8">
    <mergeCell ref="A22:A23"/>
    <mergeCell ref="A24:A25"/>
    <mergeCell ref="A36:A37"/>
    <mergeCell ref="A1:A2"/>
    <mergeCell ref="A8:A9"/>
    <mergeCell ref="A16:A17"/>
    <mergeCell ref="A18:A19"/>
    <mergeCell ref="A20:A21"/>
  </mergeCells>
  <pageMargins left="0.7" right="0.7" top="0.75" bottom="0.75" header="0.3" footer="0.3"/>
  <pageSetup orientation="portrait" horizontalDpi="90" verticalDpi="9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F6A677-DF9C-4925-BFB3-F184D7924CE7}">
  <dimension ref="A1:C58"/>
  <sheetViews>
    <sheetView topLeftCell="A34" workbookViewId="0"/>
  </sheetViews>
  <sheetFormatPr defaultColWidth="8.7109375" defaultRowHeight="15" x14ac:dyDescent="0.25"/>
  <cols>
    <col min="1" max="1" width="42.7109375" style="1" customWidth="1"/>
    <col min="2" max="2" width="15.5703125" style="1" customWidth="1"/>
    <col min="3" max="3" width="15.7109375" style="1" customWidth="1"/>
    <col min="4" max="16384" width="8.7109375" style="1"/>
  </cols>
  <sheetData>
    <row r="1" spans="1:3" ht="43.9" customHeight="1" thickBot="1" x14ac:dyDescent="0.3">
      <c r="A1" s="15" t="s">
        <v>52</v>
      </c>
      <c r="B1" s="16" t="s">
        <v>30</v>
      </c>
      <c r="C1" s="16" t="s">
        <v>31</v>
      </c>
    </row>
    <row r="2" spans="1:3" ht="15.75" thickBot="1" x14ac:dyDescent="0.3">
      <c r="A2" s="15"/>
      <c r="B2" s="17" t="s">
        <v>3</v>
      </c>
      <c r="C2" s="17" t="s">
        <v>3</v>
      </c>
    </row>
    <row r="3" spans="1:3" ht="15.75" thickBot="1" x14ac:dyDescent="0.3">
      <c r="A3" s="47" t="s">
        <v>34</v>
      </c>
      <c r="B3" s="64" t="s">
        <v>66</v>
      </c>
      <c r="C3" s="64" t="s">
        <v>67</v>
      </c>
    </row>
    <row r="4" spans="1:3" ht="15.75" thickBot="1" x14ac:dyDescent="0.3">
      <c r="A4" s="23" t="s">
        <v>48</v>
      </c>
      <c r="B4" s="102">
        <v>3</v>
      </c>
      <c r="C4" s="102">
        <v>6.08</v>
      </c>
    </row>
    <row r="5" spans="1:3" ht="15.75" thickBot="1" x14ac:dyDescent="0.3">
      <c r="A5" s="23" t="s">
        <v>50</v>
      </c>
      <c r="B5" s="102" t="s">
        <v>57</v>
      </c>
      <c r="C5" s="102" t="s">
        <v>57</v>
      </c>
    </row>
    <row r="6" spans="1:3" ht="15.75" thickBot="1" x14ac:dyDescent="0.3">
      <c r="A6" s="21"/>
      <c r="B6" s="102"/>
      <c r="C6" s="102"/>
    </row>
    <row r="7" spans="1:3" ht="15.75" thickBot="1" x14ac:dyDescent="0.3">
      <c r="A7" s="18" t="s">
        <v>4</v>
      </c>
      <c r="B7" s="64" t="s">
        <v>68</v>
      </c>
      <c r="C7" s="64" t="s">
        <v>69</v>
      </c>
    </row>
    <row r="8" spans="1:3" ht="15.75" thickBot="1" x14ac:dyDescent="0.3">
      <c r="A8" s="23" t="s">
        <v>48</v>
      </c>
      <c r="B8" s="54">
        <v>3</v>
      </c>
      <c r="C8" s="54">
        <v>6.08</v>
      </c>
    </row>
    <row r="9" spans="1:3" ht="15.75" thickBot="1" x14ac:dyDescent="0.3">
      <c r="A9" s="23" t="s">
        <v>49</v>
      </c>
      <c r="B9" s="54" t="s">
        <v>57</v>
      </c>
      <c r="C9" s="54" t="s">
        <v>57</v>
      </c>
    </row>
    <row r="10" spans="1:3" ht="15.75" thickBot="1" x14ac:dyDescent="0.3">
      <c r="A10" s="8" t="s">
        <v>5</v>
      </c>
      <c r="B10" s="103">
        <f>B4+B8</f>
        <v>6</v>
      </c>
      <c r="C10" s="103">
        <f>C4+C8</f>
        <v>12.16</v>
      </c>
    </row>
    <row r="11" spans="1:3" ht="15.75" thickBot="1" x14ac:dyDescent="0.3">
      <c r="A11" s="14"/>
      <c r="B11" s="104"/>
      <c r="C11" s="105"/>
    </row>
    <row r="12" spans="1:3" ht="15.75" thickBot="1" x14ac:dyDescent="0.3">
      <c r="B12" s="106"/>
      <c r="C12" s="107"/>
    </row>
    <row r="13" spans="1:3" ht="15.75" thickBot="1" x14ac:dyDescent="0.3">
      <c r="A13" s="132" t="s">
        <v>6</v>
      </c>
      <c r="B13" s="90"/>
      <c r="C13" s="90"/>
    </row>
    <row r="14" spans="1:3" ht="15.75" thickBot="1" x14ac:dyDescent="0.3">
      <c r="A14" s="132"/>
      <c r="B14" s="91" t="s">
        <v>7</v>
      </c>
      <c r="C14" s="91" t="s">
        <v>7</v>
      </c>
    </row>
    <row r="15" spans="1:3" ht="15.75" thickBot="1" x14ac:dyDescent="0.3">
      <c r="A15" s="20" t="s">
        <v>8</v>
      </c>
      <c r="B15" s="102">
        <f>B10*500</f>
        <v>3000</v>
      </c>
      <c r="C15" s="102">
        <f>C10*500</f>
        <v>6080</v>
      </c>
    </row>
    <row r="16" spans="1:3" ht="15.75" thickBot="1" x14ac:dyDescent="0.3">
      <c r="A16" s="20" t="s">
        <v>9</v>
      </c>
      <c r="B16" s="102">
        <f>B10*1000</f>
        <v>6000</v>
      </c>
      <c r="C16" s="102">
        <f>C10*1000</f>
        <v>12160</v>
      </c>
    </row>
    <row r="17" spans="1:3" ht="15.75" thickBot="1" x14ac:dyDescent="0.3">
      <c r="A17" s="20" t="s">
        <v>10</v>
      </c>
      <c r="B17" s="102">
        <f>B10*1500</f>
        <v>9000</v>
      </c>
      <c r="C17" s="102">
        <f>C10*1500</f>
        <v>18240</v>
      </c>
    </row>
    <row r="18" spans="1:3" ht="15.75" thickBot="1" x14ac:dyDescent="0.3">
      <c r="A18" s="20" t="s">
        <v>11</v>
      </c>
      <c r="B18" s="102">
        <f>B10*2000</f>
        <v>12000</v>
      </c>
      <c r="C18" s="102">
        <f>C10*2000</f>
        <v>24320</v>
      </c>
    </row>
    <row r="19" spans="1:3" ht="15.75" thickBot="1" x14ac:dyDescent="0.3">
      <c r="A19" s="8" t="s">
        <v>5</v>
      </c>
      <c r="B19" s="103">
        <f>SUM(B15:B18)</f>
        <v>30000</v>
      </c>
      <c r="C19" s="103">
        <f>SUM(C15:C18)</f>
        <v>60800</v>
      </c>
    </row>
    <row r="20" spans="1:3" ht="15.75" thickBot="1" x14ac:dyDescent="0.3">
      <c r="B20" s="106"/>
      <c r="C20" s="107"/>
    </row>
    <row r="21" spans="1:3" ht="15.75" thickBot="1" x14ac:dyDescent="0.3">
      <c r="A21" s="132" t="s">
        <v>12</v>
      </c>
      <c r="B21" s="90"/>
      <c r="C21" s="90"/>
    </row>
    <row r="22" spans="1:3" ht="15.75" thickBot="1" x14ac:dyDescent="0.3">
      <c r="A22" s="132"/>
      <c r="B22" s="91" t="s">
        <v>13</v>
      </c>
      <c r="C22" s="91" t="s">
        <v>13</v>
      </c>
    </row>
    <row r="23" spans="1:3" ht="15.75" thickBot="1" x14ac:dyDescent="0.3">
      <c r="A23" s="131" t="s">
        <v>8</v>
      </c>
      <c r="B23" s="110">
        <v>0</v>
      </c>
      <c r="C23" s="110">
        <v>0</v>
      </c>
    </row>
    <row r="24" spans="1:3" ht="15.75" thickBot="1" x14ac:dyDescent="0.3">
      <c r="A24" s="131"/>
      <c r="B24" s="110">
        <v>0</v>
      </c>
      <c r="C24" s="110">
        <v>0</v>
      </c>
    </row>
    <row r="25" spans="1:3" ht="15.75" thickBot="1" x14ac:dyDescent="0.3">
      <c r="A25" s="131" t="s">
        <v>14</v>
      </c>
      <c r="B25" s="110">
        <v>0</v>
      </c>
      <c r="C25" s="110">
        <v>0</v>
      </c>
    </row>
    <row r="26" spans="1:3" ht="15.75" thickBot="1" x14ac:dyDescent="0.3">
      <c r="A26" s="131"/>
      <c r="B26" s="110">
        <v>0</v>
      </c>
      <c r="C26" s="110">
        <v>0</v>
      </c>
    </row>
    <row r="27" spans="1:3" ht="15.75" thickBot="1" x14ac:dyDescent="0.3">
      <c r="A27" s="131" t="s">
        <v>15</v>
      </c>
      <c r="B27" s="110">
        <v>0</v>
      </c>
      <c r="C27" s="110">
        <v>0</v>
      </c>
    </row>
    <row r="28" spans="1:3" ht="15.75" thickBot="1" x14ac:dyDescent="0.3">
      <c r="A28" s="131"/>
      <c r="B28" s="110">
        <v>0</v>
      </c>
      <c r="C28" s="110">
        <v>0</v>
      </c>
    </row>
    <row r="29" spans="1:3" ht="15.75" thickBot="1" x14ac:dyDescent="0.3">
      <c r="A29" s="131" t="s">
        <v>16</v>
      </c>
      <c r="B29" s="110">
        <v>0</v>
      </c>
      <c r="C29" s="110">
        <v>0</v>
      </c>
    </row>
    <row r="30" spans="1:3" ht="15.75" thickBot="1" x14ac:dyDescent="0.3">
      <c r="A30" s="131"/>
      <c r="B30" s="110">
        <v>0</v>
      </c>
      <c r="C30" s="110">
        <v>0</v>
      </c>
    </row>
    <row r="31" spans="1:3" ht="15.75" thickBot="1" x14ac:dyDescent="0.3">
      <c r="B31" s="106"/>
      <c r="C31" s="107"/>
    </row>
    <row r="32" spans="1:3" ht="15.75" thickBot="1" x14ac:dyDescent="0.3">
      <c r="A32" s="15" t="s">
        <v>17</v>
      </c>
      <c r="B32" s="90"/>
      <c r="C32" s="90"/>
    </row>
    <row r="33" spans="1:3" ht="15.75" thickBot="1" x14ac:dyDescent="0.3">
      <c r="A33" s="15" t="s">
        <v>18</v>
      </c>
      <c r="B33" s="91" t="s">
        <v>19</v>
      </c>
      <c r="C33" s="91" t="s">
        <v>19</v>
      </c>
    </row>
    <row r="34" spans="1:3" ht="15.75" thickBot="1" x14ac:dyDescent="0.3">
      <c r="A34" s="20" t="s">
        <v>8</v>
      </c>
      <c r="B34" s="102">
        <f t="shared" ref="B34:C37" si="0">B15</f>
        <v>3000</v>
      </c>
      <c r="C34" s="102">
        <f t="shared" si="0"/>
        <v>6080</v>
      </c>
    </row>
    <row r="35" spans="1:3" ht="15.75" thickBot="1" x14ac:dyDescent="0.3">
      <c r="A35" s="20" t="s">
        <v>14</v>
      </c>
      <c r="B35" s="102">
        <f t="shared" si="0"/>
        <v>6000</v>
      </c>
      <c r="C35" s="102">
        <f t="shared" si="0"/>
        <v>12160</v>
      </c>
    </row>
    <row r="36" spans="1:3" ht="15.75" thickBot="1" x14ac:dyDescent="0.3">
      <c r="A36" s="20" t="s">
        <v>10</v>
      </c>
      <c r="B36" s="102">
        <f t="shared" si="0"/>
        <v>9000</v>
      </c>
      <c r="C36" s="102">
        <f t="shared" si="0"/>
        <v>18240</v>
      </c>
    </row>
    <row r="37" spans="1:3" ht="15.75" thickBot="1" x14ac:dyDescent="0.3">
      <c r="A37" s="44" t="s">
        <v>11</v>
      </c>
      <c r="B37" s="102">
        <f t="shared" si="0"/>
        <v>12000</v>
      </c>
      <c r="C37" s="102">
        <f t="shared" si="0"/>
        <v>24320</v>
      </c>
    </row>
    <row r="38" spans="1:3" ht="15.75" thickBot="1" x14ac:dyDescent="0.3">
      <c r="A38" s="22" t="s">
        <v>20</v>
      </c>
      <c r="B38" s="64">
        <f>SUM(B34:B37)</f>
        <v>30000</v>
      </c>
      <c r="C38" s="64">
        <f>SUM(C34:C37)</f>
        <v>60800</v>
      </c>
    </row>
    <row r="39" spans="1:3" ht="15.75" thickBot="1" x14ac:dyDescent="0.3">
      <c r="A39" s="43" t="s">
        <v>32</v>
      </c>
      <c r="B39" s="82">
        <f>B38+C38</f>
        <v>90800</v>
      </c>
      <c r="C39" s="108"/>
    </row>
    <row r="40" spans="1:3" x14ac:dyDescent="0.25">
      <c r="A40" s="134"/>
      <c r="B40" s="129"/>
      <c r="C40" s="129"/>
    </row>
    <row r="41" spans="1:3" x14ac:dyDescent="0.25">
      <c r="A41" s="135"/>
      <c r="B41" s="130"/>
      <c r="C41" s="130"/>
    </row>
    <row r="42" spans="1:3" ht="15.75" thickBot="1" x14ac:dyDescent="0.3">
      <c r="A42" s="6"/>
      <c r="B42" s="94"/>
      <c r="C42" s="109"/>
    </row>
    <row r="43" spans="1:3" ht="33.6" customHeight="1" thickBot="1" x14ac:dyDescent="0.3">
      <c r="A43" s="133" t="s">
        <v>33</v>
      </c>
      <c r="B43" s="88" t="s">
        <v>30</v>
      </c>
      <c r="C43" s="88" t="s">
        <v>31</v>
      </c>
    </row>
    <row r="44" spans="1:3" ht="15.75" thickBot="1" x14ac:dyDescent="0.3">
      <c r="A44" s="133"/>
      <c r="B44" s="91" t="s">
        <v>3</v>
      </c>
      <c r="C44" s="91" t="s">
        <v>3</v>
      </c>
    </row>
    <row r="45" spans="1:3" ht="15.75" thickBot="1" x14ac:dyDescent="0.3">
      <c r="A45" s="12" t="s">
        <v>58</v>
      </c>
      <c r="B45" s="54"/>
      <c r="C45" s="54"/>
    </row>
    <row r="46" spans="1:3" ht="15.75" thickBot="1" x14ac:dyDescent="0.3">
      <c r="A46" s="12" t="s">
        <v>37</v>
      </c>
      <c r="B46" s="54">
        <v>1250</v>
      </c>
      <c r="C46" s="54">
        <v>3500</v>
      </c>
    </row>
    <row r="47" spans="1:3" ht="15.75" thickBot="1" x14ac:dyDescent="0.3">
      <c r="A47" s="12" t="s">
        <v>38</v>
      </c>
      <c r="B47" s="54"/>
      <c r="C47" s="54"/>
    </row>
    <row r="48" spans="1:3" s="25" customFormat="1" ht="15.75" thickBot="1" x14ac:dyDescent="0.3">
      <c r="A48" s="12"/>
      <c r="B48" s="54"/>
      <c r="C48" s="54"/>
    </row>
    <row r="49" spans="1:3" ht="15.75" thickBot="1" x14ac:dyDescent="0.3">
      <c r="A49" s="12" t="s">
        <v>39</v>
      </c>
      <c r="B49" s="95">
        <f>SUM(B45:B48)</f>
        <v>1250</v>
      </c>
      <c r="C49" s="95">
        <f>SUM(C45:C48)</f>
        <v>3500</v>
      </c>
    </row>
    <row r="50" spans="1:3" ht="15.75" thickBot="1" x14ac:dyDescent="0.3">
      <c r="A50" s="37" t="s">
        <v>53</v>
      </c>
      <c r="B50" s="82">
        <f>B49+C49</f>
        <v>4750</v>
      </c>
      <c r="C50" s="108"/>
    </row>
    <row r="51" spans="1:3" x14ac:dyDescent="0.25">
      <c r="A51" s="48" t="s">
        <v>59</v>
      </c>
      <c r="B51" s="107"/>
      <c r="C51" s="107"/>
    </row>
    <row r="52" spans="1:3" ht="15.75" thickBot="1" x14ac:dyDescent="0.3">
      <c r="B52" s="107"/>
      <c r="C52" s="107"/>
    </row>
    <row r="53" spans="1:3" ht="15.75" thickBot="1" x14ac:dyDescent="0.25">
      <c r="A53" s="27" t="s">
        <v>43</v>
      </c>
      <c r="B53" s="90"/>
      <c r="C53" s="107"/>
    </row>
    <row r="54" spans="1:3" ht="15.75" thickBot="1" x14ac:dyDescent="0.25">
      <c r="A54" s="28" t="s">
        <v>44</v>
      </c>
      <c r="B54" s="85">
        <f>B39</f>
        <v>90800</v>
      </c>
      <c r="C54" s="107"/>
    </row>
    <row r="55" spans="1:3" ht="15.75" thickBot="1" x14ac:dyDescent="0.25">
      <c r="A55" s="28" t="s">
        <v>45</v>
      </c>
      <c r="B55" s="85">
        <f>B50</f>
        <v>4750</v>
      </c>
      <c r="C55" s="107"/>
    </row>
    <row r="56" spans="1:3" ht="15.75" thickBot="1" x14ac:dyDescent="0.25">
      <c r="A56" s="28"/>
      <c r="B56" s="85"/>
      <c r="C56" s="107"/>
    </row>
    <row r="57" spans="1:3" ht="15.75" thickBot="1" x14ac:dyDescent="0.25">
      <c r="A57" s="28"/>
      <c r="B57" s="85"/>
      <c r="C57" s="107"/>
    </row>
    <row r="58" spans="1:3" ht="15.75" thickBot="1" x14ac:dyDescent="0.25">
      <c r="A58" s="28" t="s">
        <v>46</v>
      </c>
      <c r="B58" s="64">
        <f>SUM(B54:B57)</f>
        <v>95550</v>
      </c>
      <c r="C58" s="107"/>
    </row>
  </sheetData>
  <mergeCells count="10">
    <mergeCell ref="A21:A22"/>
    <mergeCell ref="A13:A14"/>
    <mergeCell ref="A43:A44"/>
    <mergeCell ref="A40:A41"/>
    <mergeCell ref="B40:B41"/>
    <mergeCell ref="C40:C41"/>
    <mergeCell ref="A27:A28"/>
    <mergeCell ref="A29:A30"/>
    <mergeCell ref="A23:A24"/>
    <mergeCell ref="A25:A26"/>
  </mergeCells>
  <pageMargins left="0.7" right="0.7" top="0.75" bottom="0.75" header="0.3" footer="0.3"/>
  <pageSetup orientation="portrait" horizontalDpi="90" verticalDpi="9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Vmware</vt:lpstr>
      <vt:lpstr>IBMMaas360</vt:lpstr>
      <vt:lpstr>Mobileiron (Ivanti)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WHITE, RODERICK M</dc:creator>
  <cp:lastModifiedBy>Davis, Portia</cp:lastModifiedBy>
  <dcterms:created xsi:type="dcterms:W3CDTF">2021-08-12T19:11:45Z</dcterms:created>
  <dcterms:modified xsi:type="dcterms:W3CDTF">2022-04-04T19:20:01Z</dcterms:modified>
</cp:coreProperties>
</file>